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6" windowWidth="11352" windowHeight="9216" activeTab="0"/>
  </bookViews>
  <sheets>
    <sheet name="пр4" sheetId="1" r:id="rId1"/>
    <sheet name="пр6" sheetId="2" r:id="rId2"/>
  </sheets>
  <definedNames/>
  <calcPr fullCalcOnLoad="1"/>
</workbook>
</file>

<file path=xl/sharedStrings.xml><?xml version="1.0" encoding="utf-8"?>
<sst xmlns="http://schemas.openxmlformats.org/spreadsheetml/2006/main" count="1827" uniqueCount="197">
  <si>
    <t>Общегосударственные вопросы</t>
  </si>
  <si>
    <t>01</t>
  </si>
  <si>
    <t>раздел</t>
  </si>
  <si>
    <t>подраздел</t>
  </si>
  <si>
    <t>целевая статья</t>
  </si>
  <si>
    <t>вид расхода</t>
  </si>
  <si>
    <t>02</t>
  </si>
  <si>
    <t>00</t>
  </si>
  <si>
    <t>04</t>
  </si>
  <si>
    <t>Жилищно-коммунальное хозяйство</t>
  </si>
  <si>
    <t>05</t>
  </si>
  <si>
    <t>Коммунальное хозяйство</t>
  </si>
  <si>
    <t>Национальная оборона</t>
  </si>
  <si>
    <t>Мобилизационная и вневойсковая подготовка</t>
  </si>
  <si>
    <t>08</t>
  </si>
  <si>
    <t>Глава муниципального образования</t>
  </si>
  <si>
    <t>Другие общегосударственные вопросы</t>
  </si>
  <si>
    <t>Жилищное хозяйство</t>
  </si>
  <si>
    <t>Благоустройство</t>
  </si>
  <si>
    <t>Уличное освещение</t>
  </si>
  <si>
    <t>03</t>
  </si>
  <si>
    <t>Озеленение</t>
  </si>
  <si>
    <t xml:space="preserve">05 </t>
  </si>
  <si>
    <t>ведомство</t>
  </si>
  <si>
    <t>10</t>
  </si>
  <si>
    <t>Наименование</t>
  </si>
  <si>
    <t>Исполнено</t>
  </si>
  <si>
    <t>Физическая культура и спорт</t>
  </si>
  <si>
    <t>11</t>
  </si>
  <si>
    <t>09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</si>
  <si>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</si>
  <si>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Кременкульское сельское поселение</t>
  </si>
  <si>
    <t>12</t>
  </si>
  <si>
    <t xml:space="preserve">Совета депутатов Кременкульского сельского </t>
  </si>
  <si>
    <t>Дорожное хозяйство (дорожные фонды)</t>
  </si>
  <si>
    <t>Национальная экономика</t>
  </si>
  <si>
    <t>13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</si>
  <si>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</si>
  <si>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</si>
  <si>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Прочая закупка товаров, работ и услуг для обеспечения государственных (муниципальных) нужд</t>
  </si>
  <si>
    <t>244</t>
  </si>
  <si>
    <t>Иные выплаты персоналу государственных (муниципальных) органов, за исключением фонда оплаты труда</t>
  </si>
  <si>
    <t>Уплата налога на имущество организаций и земельного налога</t>
  </si>
  <si>
    <t>Уплата прочих налогов, сборов и иных платежей</t>
  </si>
  <si>
    <t>852</t>
  </si>
  <si>
    <t>851</t>
  </si>
  <si>
    <t>242</t>
  </si>
  <si>
    <t>122</t>
  </si>
  <si>
    <t>Иные межбюджетные трансферты</t>
  </si>
  <si>
    <t>540</t>
  </si>
  <si>
    <t>Национальная безопасность и правоохранительная деятельность</t>
  </si>
  <si>
    <t>Закупка товаров, работ, услуг в целях капитального ремонта государственного (муниципального) имущества</t>
  </si>
  <si>
    <t>Обеспечение пожарной безопасности</t>
  </si>
  <si>
    <t>243</t>
  </si>
  <si>
    <t>414</t>
  </si>
  <si>
    <t>Массовый спорт</t>
  </si>
  <si>
    <t>"Об исполнении бюджета Кременкульского</t>
  </si>
  <si>
    <t>Функционирование высшего должностного лица субъекта Российиской Федерации и муниципального образования</t>
  </si>
  <si>
    <t>Центральный аппарат (местный бюджет)</t>
  </si>
  <si>
    <t xml:space="preserve">01 </t>
  </si>
  <si>
    <t>Закупка товаров, работ, услуг в сфере информационно-коммуникационных технологий</t>
  </si>
  <si>
    <t>Реализация переданных полномочий муниципального района на осуществление мер по противодействию коррупции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</si>
  <si>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</si>
  <si>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Другие  вопросы в области национальной  экономики</t>
  </si>
  <si>
    <t>Мероприятия по землеустройству и землепользованию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</si>
  <si>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помещениями,осуществлению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</si>
  <si>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Реализация переданных полномочий муниципального района на организацию в границах поселения электро-,тепло-,газо-, и водоснабжения населения,водоотведения,снабжения населения топливом в пределах полномочий,установленных законодательством Российской Федерации</t>
  </si>
  <si>
    <t>Реализация переданных полномочий муниципального района на организацию ритуальных услуг и содержание мест захоронения</t>
  </si>
  <si>
    <t>Реализация переданных полномочий муниципального района на организацию сбора и вывоза бытовых отходов и мусора</t>
  </si>
  <si>
    <t>Прочие мероприятия по благоустройству поселений</t>
  </si>
  <si>
    <t>Культура и кинематография</t>
  </si>
  <si>
    <t>Другие вопросы в области культуры, кинематографии и средств массовой информации</t>
  </si>
  <si>
    <t>ВСЕГО</t>
  </si>
  <si>
    <t>129</t>
  </si>
  <si>
    <t>Финансовое обеспечение выполнения функций государственными органами</t>
  </si>
  <si>
    <t>Уплата налога на имущество организаций,земельного и транспортного налогов</t>
  </si>
  <si>
    <t>Иные межбюджетные трансферты местным бюджетам</t>
  </si>
  <si>
    <t>Реализация переданных полномочий сельских поселенеийпо организации процедуры закупок в части определения поставщиков(подрядчиков,исполнителей) для обеспечения муниципальных нужд</t>
  </si>
  <si>
    <t>Расходы общегосударственного характера</t>
  </si>
  <si>
    <t>Субвенции местным бюджетам для финансового обеспечения расходных обязательств муниципальных образований,возникающих при выполнении государственных полномочий Российской Федерации,субъектов Российской Федерации,переданных для осуществления органам местного самоуправления в установленном порядке</t>
  </si>
  <si>
    <t>Осуществление первичного воинского учета на территориях,где отсутствуют военные комиссариаты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</si>
  <si>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</si>
  <si>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Иные расходы на реализацию отраслевых мероприятий</t>
  </si>
  <si>
    <t>Обеспечение первичных мер пожарной безопасности в части создания условий для организации добровольной пожарной охраны</t>
  </si>
  <si>
    <t>Капитальный ремонт,ремонт и содержание автомобильных дорог и инженерных сооружений на них границах сельских поселений в рамках благоустройства</t>
  </si>
  <si>
    <t>Оценка недвижимости,признание прав и регулирование отношений по государственной и муниципальной собственности</t>
  </si>
  <si>
    <t>Модернизация, реконструкция, капитальный ремонт и строительство котельных, систем водоснабжения, водоотведения, систем электроснабжения, теплоснабжения, включая центральные тепловые пункты</t>
  </si>
  <si>
    <t>Организация и содержание мест захоронения</t>
  </si>
  <si>
    <t>Организация и проведение мероприятий в сфере физической культуры и спорта</t>
  </si>
  <si>
    <t>Социальная политика</t>
  </si>
  <si>
    <t>321</t>
  </si>
  <si>
    <t>Выплаты пенсии за выслугу лет лицам,замещавшим должности муниципальной службы и ежемесячные доплаты к трудовой пенсии лицам,осуществляющим полномочия депутата,выборного должностного лица органа местного самоуправления на постоянной основе</t>
  </si>
  <si>
    <t>Непрограмные направления деятельности</t>
  </si>
  <si>
    <t>99 0 00 00000</t>
  </si>
  <si>
    <t>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</si>
  <si>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</si>
  <si>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</si>
  <si>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</si>
  <si>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</si>
  <si>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Резервные фонды</t>
  </si>
  <si>
    <t>00 0 00 00000</t>
  </si>
  <si>
    <t>Резервные фонды исполнительных органов местного самоуправления</t>
  </si>
  <si>
    <t>Иные бюджетные ассигнования</t>
  </si>
  <si>
    <t>800</t>
  </si>
  <si>
    <t>Резервные средства</t>
  </si>
  <si>
    <t>870</t>
  </si>
  <si>
    <t>99 0  00 00000</t>
  </si>
  <si>
    <t>400</t>
  </si>
  <si>
    <t>Бюджетные инвестиции</t>
  </si>
  <si>
    <t>410</t>
  </si>
  <si>
    <t>Другие вопросы в области культуры,кинематографии</t>
  </si>
  <si>
    <t>Мероприятия,реализуемые органами исполнительной власти</t>
  </si>
  <si>
    <t>00 0 00000</t>
  </si>
  <si>
    <t>Социальное обеспечение населения</t>
  </si>
  <si>
    <t>Реализация иных государственных функций в области социальной политики</t>
  </si>
  <si>
    <t>Социальное обеспечениеи иные выплаты населению</t>
  </si>
  <si>
    <t>300</t>
  </si>
  <si>
    <t>Социальные выплаты гражданам,кроме публичных нормативных социальных выплат</t>
  </si>
  <si>
    <t>320</t>
  </si>
  <si>
    <t>Пособия,компенсации и иные социальные выплаты гражданам, кроме публичных нормативных обязательств</t>
  </si>
  <si>
    <t>Закупка товаров, работ и услуг в целях капитального ремонта государственного (муниципального)имущества</t>
  </si>
  <si>
    <t>Приложение 4</t>
  </si>
  <si>
    <t>Приложение 6</t>
  </si>
  <si>
    <t>Приложение 2 к Решению</t>
  </si>
  <si>
    <t xml:space="preserve">Приложение 3 к Решению </t>
  </si>
  <si>
    <t xml:space="preserve">Ведомственная структура расходов бюджета Кременкульского сельского поселения на 2020 год </t>
  </si>
  <si>
    <t>2020 год</t>
  </si>
  <si>
    <t>99 0 00 20300</t>
  </si>
  <si>
    <t>Прочая закупка товаров, работ и услуг</t>
  </si>
  <si>
    <t>99 0 00 20400</t>
  </si>
  <si>
    <t>99 0 00 00030</t>
  </si>
  <si>
    <t>99 0 00 11700</t>
  </si>
  <si>
    <t xml:space="preserve">Исполнение судебных актов 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</si>
  <si>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</si>
  <si>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</si>
  <si>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</si>
  <si>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99 0 00 51180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</si>
  <si>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</si>
  <si>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99 0 00 24000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</si>
  <si>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</si>
  <si>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99 0 00 24600</t>
  </si>
  <si>
    <t>99 0 00 11200</t>
  </si>
  <si>
    <t>99 0 00 60020</t>
  </si>
  <si>
    <t>99 0 00 04030</t>
  </si>
  <si>
    <t>99 0 00 82250</t>
  </si>
  <si>
    <t>99 0 00 11300</t>
  </si>
  <si>
    <t>99 0 00 11100</t>
  </si>
  <si>
    <t>99 0 00 04060</t>
  </si>
  <si>
    <t>99 0 00 11400</t>
  </si>
  <si>
    <t>99 0 00 11500</t>
  </si>
  <si>
    <t>99 0 00 60310</t>
  </si>
  <si>
    <t>99 0 00 60330</t>
  </si>
  <si>
    <t>99 0 00 60340</t>
  </si>
  <si>
    <t>99 0 00 60350</t>
  </si>
  <si>
    <t>Проведение противоаварийных и противопожарных мероприятий</t>
  </si>
  <si>
    <t>99  0 00 00000</t>
  </si>
  <si>
    <t>99 0 00 1110</t>
  </si>
  <si>
    <t>99 1 00 S4060</t>
  </si>
  <si>
    <t>Капитальные вложения в объекты государственной (муниципальной) собственности</t>
  </si>
  <si>
    <t>Бюджетные инвестиции в объекты капитального строительства государственной (муниципальной) собственности</t>
  </si>
  <si>
    <t>99 0 0 60310</t>
  </si>
  <si>
    <t>Распределение бюджетных ассигнований бюджета Кременкульского сельского поселения на 2020 год разделам, подразделам, целевым статьям и видам расходов классификации расходов бюджета</t>
  </si>
  <si>
    <t>Охрана окружающей среды</t>
  </si>
  <si>
    <t>06</t>
  </si>
  <si>
    <t>Другие вопросы в области охраны окружающей</t>
  </si>
  <si>
    <t>Реализация функций иных федеральных органов государственной власти</t>
  </si>
  <si>
    <t>Создание и содержание (площадок) накопления твердых коммунальных отходов</t>
  </si>
  <si>
    <t>99 0 G2 S3120</t>
  </si>
  <si>
    <t>99 0 00 12750</t>
  </si>
  <si>
    <t>99 0 00 41600</t>
  </si>
  <si>
    <t>99 0 00 71050</t>
  </si>
  <si>
    <r>
      <t xml:space="preserve">поселения от "30" октября 2020 г .№ </t>
    </r>
    <r>
      <rPr>
        <u val="single"/>
        <sz val="8"/>
        <rFont val="Times New Roman"/>
        <family val="1"/>
      </rPr>
      <t>78</t>
    </r>
    <r>
      <rPr>
        <sz val="8"/>
        <rFont val="Times New Roman"/>
        <family val="1"/>
      </rPr>
      <t xml:space="preserve">     </t>
    </r>
  </si>
  <si>
    <t>сельского поселения за  9 месяцев 2020 года"</t>
  </si>
  <si>
    <t>Специальные расходы</t>
  </si>
  <si>
    <t>Иные бюджетные основания</t>
  </si>
  <si>
    <t>Проведение выборов депутатов муниципального образования</t>
  </si>
  <si>
    <t>Обеспечение проведения выборов и референдумов</t>
  </si>
  <si>
    <t>07</t>
  </si>
  <si>
    <t>99 0 00 07570</t>
  </si>
  <si>
    <t>99 0 00 20004</t>
  </si>
  <si>
    <t>00 0 00 0000</t>
  </si>
  <si>
    <t>880</t>
  </si>
  <si>
    <t>Мероприятия в области жилищного хозяйства</t>
  </si>
  <si>
    <t>99 0 00 14070</t>
  </si>
  <si>
    <t>Иные межбюджетные ассигнования</t>
  </si>
  <si>
    <t>Субсидии юридическим лицам (кроме некоммерческих организаций), индивидуальным предприятиям, физическим лицам - производителям товаров, работ и услуг</t>
  </si>
  <si>
    <t>810</t>
  </si>
  <si>
    <t>Субсидии на возмещение недополученных доходов и (или) возмещение фактически понесенных затрат в связи с производством(реализацией) товаров, выполнением раот, оказанием услуг</t>
  </si>
  <si>
    <t>811</t>
  </si>
  <si>
    <t>Субсидии юридическим лицам (кроме некоммерческих организаций), индивидуальным предпринимателям, физическим лицам</t>
  </si>
  <si>
    <t>Компенсация выпадающих доходов телоснабжающих организаций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</si>
  <si>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 работ,  услуг</t>
  </si>
  <si>
    <t>99 0 00 92980</t>
  </si>
  <si>
    <t>853</t>
  </si>
  <si>
    <t>Уплата иных платежей</t>
  </si>
  <si>
    <r>
      <t>поселения от  "</t>
    </r>
    <r>
      <rPr>
        <u val="single"/>
        <sz val="8"/>
        <rFont val="Times New Roman"/>
        <family val="1"/>
      </rPr>
      <t>30</t>
    </r>
    <r>
      <rPr>
        <sz val="8"/>
        <rFont val="Times New Roman"/>
        <family val="1"/>
      </rPr>
      <t xml:space="preserve">"октября 2020 г .№ 78   </t>
    </r>
  </si>
  <si>
    <t xml:space="preserve">      сельского поселения за  9 месяцев 2020 года"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</si>
</sst>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</numFmts>
  <fonts count="7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i/>
      <sz val="10"/>
      <name val="Arial Cyr"/>
      <family val="0"/>
    </font>
    <font>
      <sz val="8"/>
      <name val="Times New Roman"/>
      <family val="1"/>
    </font>
    <font>
      <b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b/>
      <i/>
      <sz val="8"/>
      <name val="Arial Cyr"/>
      <family val="0"/>
    </font>
    <font>
      <b/>
      <i/>
      <sz val="10"/>
      <name val="Arial Cyr"/>
      <family val="0"/>
    </font>
    <font>
      <b/>
      <sz val="11"/>
      <name val="Arial Cyr"/>
      <family val="0"/>
    </font>
    <font>
      <b/>
      <i/>
      <sz val="8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8"/>
      <name val="Arial"/>
      <family val="2"/>
    </font>
    <font>
      <u val="single"/>
      <sz val="8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i/>
      <sz val="8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22" fillId="0" borderId="0">
      <alignment/>
      <protection/>
    </xf>
    <xf numFmtId="0" fontId="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5" fillId="0" borderId="1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49" fontId="4" fillId="0" borderId="0" xfId="0" applyNumberFormat="1" applyFont="1" applyAlignment="1">
      <alignment wrapText="1"/>
    </xf>
    <xf numFmtId="4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wrapText="1"/>
    </xf>
    <xf numFmtId="49" fontId="10" fillId="0" borderId="0" xfId="0" applyNumberFormat="1" applyFont="1" applyAlignment="1">
      <alignment horizontal="right"/>
    </xf>
    <xf numFmtId="0" fontId="12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wrapText="1"/>
    </xf>
    <xf numFmtId="49" fontId="13" fillId="0" borderId="10" xfId="0" applyNumberFormat="1" applyFont="1" applyFill="1" applyBorder="1" applyAlignment="1" applyProtection="1">
      <alignment horizontal="left" vertical="top" wrapText="1"/>
      <protection locked="0"/>
    </xf>
    <xf numFmtId="49" fontId="13" fillId="0" borderId="10" xfId="0" applyNumberFormat="1" applyFont="1" applyFill="1" applyBorder="1" applyAlignment="1">
      <alignment horizontal="left" vertical="top" wrapText="1"/>
    </xf>
    <xf numFmtId="0" fontId="14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0" fontId="16" fillId="0" borderId="10" xfId="0" applyFont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7" fillId="0" borderId="10" xfId="0" applyNumberFormat="1" applyFont="1" applyFill="1" applyBorder="1" applyAlignment="1" applyProtection="1">
      <alignment horizontal="left" vertical="top" wrapText="1"/>
      <protection locked="0"/>
    </xf>
    <xf numFmtId="4" fontId="7" fillId="32" borderId="10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49" fontId="19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4" fillId="11" borderId="10" xfId="0" applyFont="1" applyFill="1" applyBorder="1" applyAlignment="1">
      <alignment wrapText="1"/>
    </xf>
    <xf numFmtId="0" fontId="14" fillId="11" borderId="10" xfId="0" applyFont="1" applyFill="1" applyBorder="1" applyAlignment="1">
      <alignment/>
    </xf>
    <xf numFmtId="49" fontId="17" fillId="11" borderId="10" xfId="0" applyNumberFormat="1" applyFont="1" applyFill="1" applyBorder="1" applyAlignment="1" applyProtection="1">
      <alignment horizontal="left" vertical="top" wrapText="1"/>
      <protection locked="0"/>
    </xf>
    <xf numFmtId="49" fontId="20" fillId="0" borderId="10" xfId="0" applyNumberFormat="1" applyFont="1" applyFill="1" applyBorder="1" applyAlignment="1" applyProtection="1">
      <alignment horizontal="left" vertical="top" wrapText="1"/>
      <protection locked="0"/>
    </xf>
    <xf numFmtId="49" fontId="18" fillId="32" borderId="10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left" vertical="top" wrapText="1"/>
    </xf>
    <xf numFmtId="4" fontId="0" fillId="0" borderId="0" xfId="0" applyNumberFormat="1" applyAlignment="1">
      <alignment/>
    </xf>
    <xf numFmtId="0" fontId="13" fillId="0" borderId="10" xfId="0" applyNumberFormat="1" applyFont="1" applyFill="1" applyBorder="1" applyAlignment="1">
      <alignment horizontal="left" vertical="top" wrapText="1"/>
    </xf>
    <xf numFmtId="0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10" fillId="32" borderId="10" xfId="0" applyFont="1" applyFill="1" applyBorder="1" applyAlignment="1">
      <alignment vertical="center" wrapText="1"/>
    </xf>
    <xf numFmtId="0" fontId="69" fillId="32" borderId="10" xfId="53" applyFont="1" applyFill="1" applyBorder="1" applyAlignment="1">
      <alignment vertical="center" wrapText="1"/>
      <protection/>
    </xf>
    <xf numFmtId="0" fontId="1" fillId="32" borderId="10" xfId="0" applyFont="1" applyFill="1" applyBorder="1" applyAlignment="1">
      <alignment wrapText="1"/>
    </xf>
    <xf numFmtId="0" fontId="14" fillId="32" borderId="10" xfId="0" applyFont="1" applyFill="1" applyBorder="1" applyAlignment="1">
      <alignment wrapText="1"/>
    </xf>
    <xf numFmtId="49" fontId="19" fillId="32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23" fillId="32" borderId="10" xfId="0" applyFont="1" applyFill="1" applyBorder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4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49" fontId="25" fillId="32" borderId="10" xfId="0" applyNumberFormat="1" applyFont="1" applyFill="1" applyBorder="1" applyAlignment="1">
      <alignment horizontal="center" vertical="center"/>
    </xf>
    <xf numFmtId="4" fontId="25" fillId="32" borderId="10" xfId="0" applyNumberFormat="1" applyFont="1" applyFill="1" applyBorder="1" applyAlignment="1">
      <alignment horizontal="center" vertical="center"/>
    </xf>
    <xf numFmtId="49" fontId="27" fillId="7" borderId="10" xfId="0" applyNumberFormat="1" applyFont="1" applyFill="1" applyBorder="1" applyAlignment="1">
      <alignment horizontal="center" vertical="center"/>
    </xf>
    <xf numFmtId="4" fontId="28" fillId="7" borderId="10" xfId="0" applyNumberFormat="1" applyFont="1" applyFill="1" applyBorder="1" applyAlignment="1">
      <alignment horizontal="center" vertical="center"/>
    </xf>
    <xf numFmtId="4" fontId="27" fillId="7" borderId="10" xfId="0" applyNumberFormat="1" applyFont="1" applyFill="1" applyBorder="1" applyAlignment="1">
      <alignment horizontal="center" vertical="center"/>
    </xf>
    <xf numFmtId="4" fontId="29" fillId="32" borderId="10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25" fillId="32" borderId="10" xfId="0" applyFont="1" applyFill="1" applyBorder="1" applyAlignment="1">
      <alignment vertical="center" wrapText="1"/>
    </xf>
    <xf numFmtId="49" fontId="25" fillId="0" borderId="10" xfId="0" applyNumberFormat="1" applyFont="1" applyFill="1" applyBorder="1" applyAlignment="1" applyProtection="1">
      <alignment horizontal="left" vertical="top" wrapText="1"/>
      <protection locked="0"/>
    </xf>
    <xf numFmtId="0" fontId="19" fillId="0" borderId="10" xfId="0" applyFont="1" applyBorder="1" applyAlignment="1">
      <alignment wrapText="1"/>
    </xf>
    <xf numFmtId="4" fontId="24" fillId="32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wrapText="1"/>
    </xf>
    <xf numFmtId="4" fontId="28" fillId="32" borderId="10" xfId="0" applyNumberFormat="1" applyFont="1" applyFill="1" applyBorder="1" applyAlignment="1">
      <alignment horizontal="center" vertical="center"/>
    </xf>
    <xf numFmtId="4" fontId="27" fillId="32" borderId="10" xfId="0" applyNumberFormat="1" applyFont="1" applyFill="1" applyBorder="1" applyAlignment="1">
      <alignment horizontal="center" vertical="center"/>
    </xf>
    <xf numFmtId="4" fontId="30" fillId="32" borderId="10" xfId="0" applyNumberFormat="1" applyFont="1" applyFill="1" applyBorder="1" applyAlignment="1">
      <alignment horizontal="center" vertical="center"/>
    </xf>
    <xf numFmtId="4" fontId="19" fillId="32" borderId="10" xfId="0" applyNumberFormat="1" applyFont="1" applyFill="1" applyBorder="1" applyAlignment="1">
      <alignment horizontal="center" vertical="center"/>
    </xf>
    <xf numFmtId="4" fontId="28" fillId="11" borderId="10" xfId="0" applyNumberFormat="1" applyFont="1" applyFill="1" applyBorder="1" applyAlignment="1">
      <alignment horizontal="center" vertical="center"/>
    </xf>
    <xf numFmtId="49" fontId="28" fillId="11" borderId="10" xfId="0" applyNumberFormat="1" applyFont="1" applyFill="1" applyBorder="1" applyAlignment="1">
      <alignment horizontal="center" vertical="center"/>
    </xf>
    <xf numFmtId="49" fontId="28" fillId="7" borderId="10" xfId="0" applyNumberFormat="1" applyFont="1" applyFill="1" applyBorder="1" applyAlignment="1">
      <alignment horizontal="center" vertical="center"/>
    </xf>
    <xf numFmtId="49" fontId="26" fillId="7" borderId="10" xfId="0" applyNumberFormat="1" applyFont="1" applyFill="1" applyBorder="1" applyAlignment="1">
      <alignment horizontal="center" vertical="center"/>
    </xf>
    <xf numFmtId="4" fontId="26" fillId="7" borderId="10" xfId="0" applyNumberFormat="1" applyFont="1" applyFill="1" applyBorder="1" applyAlignment="1">
      <alignment horizontal="center" vertical="center"/>
    </xf>
    <xf numFmtId="49" fontId="26" fillId="33" borderId="10" xfId="0" applyNumberFormat="1" applyFont="1" applyFill="1" applyBorder="1" applyAlignment="1">
      <alignment horizontal="center" vertical="center"/>
    </xf>
    <xf numFmtId="4" fontId="26" fillId="33" borderId="10" xfId="0" applyNumberFormat="1" applyFont="1" applyFill="1" applyBorder="1" applyAlignment="1">
      <alignment horizontal="center" vertical="center"/>
    </xf>
    <xf numFmtId="49" fontId="27" fillId="32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9" fontId="28" fillId="32" borderId="10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49" fontId="28" fillId="11" borderId="12" xfId="0" applyNumberFormat="1" applyFont="1" applyFill="1" applyBorder="1" applyAlignment="1">
      <alignment horizontal="center" vertical="center"/>
    </xf>
    <xf numFmtId="49" fontId="28" fillId="11" borderId="13" xfId="0" applyNumberFormat="1" applyFont="1" applyFill="1" applyBorder="1" applyAlignment="1">
      <alignment horizontal="center" vertical="center"/>
    </xf>
    <xf numFmtId="49" fontId="28" fillId="11" borderId="14" xfId="0" applyNumberFormat="1" applyFont="1" applyFill="1" applyBorder="1" applyAlignment="1">
      <alignment horizontal="center" vertical="center"/>
    </xf>
    <xf numFmtId="49" fontId="26" fillId="7" borderId="12" xfId="0" applyNumberFormat="1" applyFont="1" applyFill="1" applyBorder="1" applyAlignment="1">
      <alignment horizontal="center" vertical="center"/>
    </xf>
    <xf numFmtId="49" fontId="26" fillId="7" borderId="13" xfId="0" applyNumberFormat="1" applyFont="1" applyFill="1" applyBorder="1" applyAlignment="1">
      <alignment horizontal="center" vertical="center"/>
    </xf>
    <xf numFmtId="49" fontId="26" fillId="7" borderId="14" xfId="0" applyNumberFormat="1" applyFont="1" applyFill="1" applyBorder="1" applyAlignment="1">
      <alignment horizontal="center" vertical="center"/>
    </xf>
    <xf numFmtId="49" fontId="26" fillId="33" borderId="12" xfId="0" applyNumberFormat="1" applyFont="1" applyFill="1" applyBorder="1" applyAlignment="1">
      <alignment horizontal="center" vertical="center"/>
    </xf>
    <xf numFmtId="49" fontId="26" fillId="33" borderId="13" xfId="0" applyNumberFormat="1" applyFont="1" applyFill="1" applyBorder="1" applyAlignment="1">
      <alignment horizontal="center" vertical="center"/>
    </xf>
    <xf numFmtId="49" fontId="26" fillId="33" borderId="14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13" xfId="0" applyNumberFormat="1" applyFont="1" applyFill="1" applyBorder="1" applyAlignment="1">
      <alignment horizontal="center" vertical="center"/>
    </xf>
    <xf numFmtId="49" fontId="19" fillId="0" borderId="14" xfId="0" applyNumberFormat="1" applyFont="1" applyFill="1" applyBorder="1" applyAlignment="1">
      <alignment horizontal="center" vertical="center"/>
    </xf>
    <xf numFmtId="49" fontId="25" fillId="32" borderId="12" xfId="0" applyNumberFormat="1" applyFont="1" applyFill="1" applyBorder="1" applyAlignment="1">
      <alignment horizontal="center" vertical="center"/>
    </xf>
    <xf numFmtId="49" fontId="25" fillId="32" borderId="13" xfId="0" applyNumberFormat="1" applyFont="1" applyFill="1" applyBorder="1" applyAlignment="1">
      <alignment horizontal="center" vertical="center"/>
    </xf>
    <xf numFmtId="49" fontId="25" fillId="32" borderId="14" xfId="0" applyNumberFormat="1" applyFont="1" applyFill="1" applyBorder="1" applyAlignment="1">
      <alignment horizontal="center" vertical="center"/>
    </xf>
    <xf numFmtId="49" fontId="19" fillId="32" borderId="12" xfId="0" applyNumberFormat="1" applyFont="1" applyFill="1" applyBorder="1" applyAlignment="1">
      <alignment horizontal="center" vertical="center"/>
    </xf>
    <xf numFmtId="49" fontId="19" fillId="32" borderId="13" xfId="0" applyNumberFormat="1" applyFont="1" applyFill="1" applyBorder="1" applyAlignment="1">
      <alignment horizontal="center" vertical="center"/>
    </xf>
    <xf numFmtId="49" fontId="19" fillId="32" borderId="14" xfId="0" applyNumberFormat="1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13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/>
    </xf>
    <xf numFmtId="49" fontId="27" fillId="32" borderId="12" xfId="0" applyNumberFormat="1" applyFont="1" applyFill="1" applyBorder="1" applyAlignment="1">
      <alignment horizontal="center" vertical="center"/>
    </xf>
    <xf numFmtId="49" fontId="27" fillId="32" borderId="13" xfId="0" applyNumberFormat="1" applyFont="1" applyFill="1" applyBorder="1" applyAlignment="1">
      <alignment horizontal="center" vertical="center"/>
    </xf>
    <xf numFmtId="49" fontId="27" fillId="32" borderId="14" xfId="0" applyNumberFormat="1" applyFont="1" applyFill="1" applyBorder="1" applyAlignment="1">
      <alignment horizontal="center" vertical="center"/>
    </xf>
    <xf numFmtId="49" fontId="28" fillId="32" borderId="12" xfId="0" applyNumberFormat="1" applyFont="1" applyFill="1" applyBorder="1" applyAlignment="1">
      <alignment horizontal="center" vertical="center"/>
    </xf>
    <xf numFmtId="49" fontId="28" fillId="32" borderId="13" xfId="0" applyNumberFormat="1" applyFont="1" applyFill="1" applyBorder="1" applyAlignment="1">
      <alignment horizontal="center" vertical="center"/>
    </xf>
    <xf numFmtId="49" fontId="28" fillId="32" borderId="14" xfId="0" applyNumberFormat="1" applyFont="1" applyFill="1" applyBorder="1" applyAlignment="1">
      <alignment horizontal="center" vertical="center"/>
    </xf>
    <xf numFmtId="49" fontId="27" fillId="0" borderId="12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7" fillId="0" borderId="14" xfId="0" applyNumberFormat="1" applyFont="1" applyFill="1" applyBorder="1" applyAlignment="1">
      <alignment horizontal="center" vertical="center"/>
    </xf>
    <xf numFmtId="49" fontId="18" fillId="32" borderId="12" xfId="0" applyNumberFormat="1" applyFont="1" applyFill="1" applyBorder="1" applyAlignment="1">
      <alignment horizontal="center" vertical="center"/>
    </xf>
    <xf numFmtId="49" fontId="18" fillId="32" borderId="13" xfId="0" applyNumberFormat="1" applyFont="1" applyFill="1" applyBorder="1" applyAlignment="1">
      <alignment horizontal="center" vertical="center"/>
    </xf>
    <xf numFmtId="49" fontId="18" fillId="32" borderId="14" xfId="0" applyNumberFormat="1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49" fontId="27" fillId="7" borderId="12" xfId="0" applyNumberFormat="1" applyFont="1" applyFill="1" applyBorder="1" applyAlignment="1">
      <alignment horizontal="center" vertical="center"/>
    </xf>
    <xf numFmtId="49" fontId="27" fillId="7" borderId="13" xfId="0" applyNumberFormat="1" applyFont="1" applyFill="1" applyBorder="1" applyAlignment="1">
      <alignment horizontal="center" vertical="center"/>
    </xf>
    <xf numFmtId="49" fontId="27" fillId="7" borderId="14" xfId="0" applyNumberFormat="1" applyFont="1" applyFill="1" applyBorder="1" applyAlignment="1">
      <alignment horizontal="center" vertical="center"/>
    </xf>
    <xf numFmtId="49" fontId="25" fillId="0" borderId="12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49" fontId="28" fillId="7" borderId="12" xfId="0" applyNumberFormat="1" applyFont="1" applyFill="1" applyBorder="1" applyAlignment="1">
      <alignment horizontal="center" vertical="center"/>
    </xf>
    <xf numFmtId="49" fontId="28" fillId="7" borderId="13" xfId="0" applyNumberFormat="1" applyFont="1" applyFill="1" applyBorder="1" applyAlignment="1">
      <alignment horizontal="center" vertical="center"/>
    </xf>
    <xf numFmtId="49" fontId="28" fillId="7" borderId="14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 shrinkToFit="1"/>
    </xf>
    <xf numFmtId="49" fontId="5" fillId="0" borderId="15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 textRotation="90"/>
    </xf>
    <xf numFmtId="49" fontId="5" fillId="0" borderId="16" xfId="0" applyNumberFormat="1" applyFont="1" applyBorder="1" applyAlignment="1">
      <alignment horizontal="center" vertical="center" textRotation="90" wrapText="1"/>
    </xf>
    <xf numFmtId="49" fontId="5" fillId="0" borderId="17" xfId="0" applyNumberFormat="1" applyFont="1" applyBorder="1" applyAlignment="1">
      <alignment horizontal="center" vertical="center" textRotation="90" wrapText="1"/>
    </xf>
    <xf numFmtId="49" fontId="5" fillId="0" borderId="18" xfId="0" applyNumberFormat="1" applyFont="1" applyBorder="1" applyAlignment="1">
      <alignment horizontal="center" vertical="center" textRotation="90" wrapText="1"/>
    </xf>
    <xf numFmtId="49" fontId="5" fillId="0" borderId="19" xfId="0" applyNumberFormat="1" applyFont="1" applyBorder="1" applyAlignment="1">
      <alignment horizontal="center" vertical="center" textRotation="90" wrapText="1"/>
    </xf>
    <xf numFmtId="49" fontId="5" fillId="0" borderId="20" xfId="0" applyNumberFormat="1" applyFont="1" applyBorder="1" applyAlignment="1">
      <alignment horizontal="center" vertical="center" textRotation="90" wrapText="1"/>
    </xf>
    <xf numFmtId="49" fontId="5" fillId="0" borderId="21" xfId="0" applyNumberFormat="1" applyFont="1" applyBorder="1" applyAlignment="1">
      <alignment horizontal="center" vertical="center" textRotation="90" wrapText="1"/>
    </xf>
    <xf numFmtId="0" fontId="1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10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right"/>
    </xf>
    <xf numFmtId="49" fontId="5" fillId="0" borderId="15" xfId="0" applyNumberFormat="1" applyFont="1" applyBorder="1" applyAlignment="1">
      <alignment horizontal="center" vertical="center" textRotation="90"/>
    </xf>
    <xf numFmtId="49" fontId="5" fillId="0" borderId="11" xfId="0" applyNumberFormat="1" applyFont="1" applyBorder="1" applyAlignment="1">
      <alignment horizontal="center" vertical="center" textRotation="90"/>
    </xf>
    <xf numFmtId="49" fontId="49" fillId="0" borderId="10" xfId="0" applyNumberFormat="1" applyFont="1" applyFill="1" applyBorder="1" applyAlignment="1">
      <alignment horizontal="left" vertical="top" wrapText="1"/>
    </xf>
    <xf numFmtId="49" fontId="27" fillId="0" borderId="10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0" fontId="10" fillId="32" borderId="10" xfId="0" applyFont="1" applyFill="1" applyBorder="1" applyAlignment="1">
      <alignment vertical="distributed" wrapText="1"/>
    </xf>
    <xf numFmtId="49" fontId="10" fillId="32" borderId="10" xfId="0" applyNumberFormat="1" applyFont="1" applyFill="1" applyBorder="1" applyAlignment="1">
      <alignment horizontal="center" vertical="distributed"/>
    </xf>
    <xf numFmtId="0" fontId="13" fillId="32" borderId="10" xfId="0" applyFont="1" applyFill="1" applyBorder="1" applyAlignment="1">
      <alignment vertical="distributed" wrapText="1"/>
    </xf>
    <xf numFmtId="0" fontId="50" fillId="32" borderId="10" xfId="0" applyFont="1" applyFill="1" applyBorder="1" applyAlignment="1">
      <alignment vertical="distributed" wrapText="1"/>
    </xf>
    <xf numFmtId="49" fontId="51" fillId="32" borderId="10" xfId="0" applyNumberFormat="1" applyFont="1" applyFill="1" applyBorder="1" applyAlignment="1">
      <alignment horizontal="center" vertical="center"/>
    </xf>
    <xf numFmtId="4" fontId="18" fillId="32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7"/>
  <sheetViews>
    <sheetView tabSelected="1" zoomScalePageLayoutView="0" workbookViewId="0" topLeftCell="A109">
      <selection activeCell="B1" sqref="B1:B16384"/>
    </sheetView>
  </sheetViews>
  <sheetFormatPr defaultColWidth="9.00390625" defaultRowHeight="12.75"/>
  <cols>
    <col min="1" max="1" width="47.125" style="0" customWidth="1"/>
    <col min="2" max="2" width="4.50390625" style="0" customWidth="1"/>
    <col min="3" max="3" width="4.375" style="0" customWidth="1"/>
    <col min="4" max="4" width="7.875" style="0" customWidth="1"/>
    <col min="5" max="5" width="4.50390625" style="0" customWidth="1"/>
    <col min="6" max="6" width="1.4921875" style="0" customWidth="1"/>
    <col min="7" max="7" width="5.00390625" style="0" customWidth="1"/>
    <col min="8" max="8" width="14.00390625" style="0" customWidth="1"/>
    <col min="9" max="9" width="13.375" style="0" customWidth="1"/>
    <col min="10" max="10" width="12.625" style="0" bestFit="1" customWidth="1"/>
  </cols>
  <sheetData>
    <row r="1" spans="6:9" ht="12.75">
      <c r="F1" s="7"/>
      <c r="G1" s="7"/>
      <c r="H1" s="7"/>
      <c r="I1" s="7" t="s">
        <v>123</v>
      </c>
    </row>
    <row r="2" spans="6:9" ht="12.75">
      <c r="F2" s="144" t="s">
        <v>33</v>
      </c>
      <c r="G2" s="144"/>
      <c r="H2" s="144"/>
      <c r="I2" s="144"/>
    </row>
    <row r="3" spans="6:9" ht="12.75">
      <c r="F3" s="8"/>
      <c r="G3" s="144" t="s">
        <v>171</v>
      </c>
      <c r="H3" s="144"/>
      <c r="I3" s="144"/>
    </row>
    <row r="4" spans="6:10" ht="12.75">
      <c r="F4" s="9"/>
      <c r="G4" s="9"/>
      <c r="H4" s="9"/>
      <c r="I4" s="10" t="s">
        <v>56</v>
      </c>
      <c r="J4" s="6"/>
    </row>
    <row r="5" spans="6:9" ht="12.75" customHeight="1">
      <c r="F5" s="144" t="s">
        <v>172</v>
      </c>
      <c r="G5" s="144"/>
      <c r="H5" s="144"/>
      <c r="I5" s="144"/>
    </row>
    <row r="6" spans="7:9" ht="12.75">
      <c r="G6" s="145"/>
      <c r="H6" s="145"/>
      <c r="I6" s="145"/>
    </row>
    <row r="7" spans="8:9" ht="18.75" customHeight="1">
      <c r="H7" s="145" t="s">
        <v>121</v>
      </c>
      <c r="I7" s="145"/>
    </row>
    <row r="8" spans="1:9" ht="33" customHeight="1">
      <c r="A8" s="133" t="s">
        <v>161</v>
      </c>
      <c r="B8" s="133"/>
      <c r="C8" s="133"/>
      <c r="D8" s="133"/>
      <c r="E8" s="133"/>
      <c r="F8" s="133"/>
      <c r="G8" s="133"/>
      <c r="H8" s="133"/>
      <c r="I8" s="133"/>
    </row>
    <row r="11" spans="1:9" ht="12.75" customHeight="1">
      <c r="A11" s="134" t="s">
        <v>25</v>
      </c>
      <c r="B11" s="136" t="s">
        <v>2</v>
      </c>
      <c r="C11" s="136" t="s">
        <v>3</v>
      </c>
      <c r="D11" s="138" t="s">
        <v>4</v>
      </c>
      <c r="E11" s="139"/>
      <c r="F11" s="140"/>
      <c r="G11" s="146" t="s">
        <v>5</v>
      </c>
      <c r="H11" s="148" t="s">
        <v>126</v>
      </c>
      <c r="I11" s="148" t="s">
        <v>26</v>
      </c>
    </row>
    <row r="12" spans="1:9" ht="61.5" customHeight="1">
      <c r="A12" s="135"/>
      <c r="B12" s="137"/>
      <c r="C12" s="137"/>
      <c r="D12" s="141"/>
      <c r="E12" s="142"/>
      <c r="F12" s="143"/>
      <c r="G12" s="147"/>
      <c r="H12" s="149"/>
      <c r="I12" s="149"/>
    </row>
    <row r="13" spans="1:9" ht="13.5">
      <c r="A13" s="1" t="s">
        <v>31</v>
      </c>
      <c r="B13" s="2"/>
      <c r="C13" s="3"/>
      <c r="D13" s="130"/>
      <c r="E13" s="131"/>
      <c r="F13" s="132"/>
      <c r="G13" s="3"/>
      <c r="H13" s="47"/>
      <c r="I13" s="47"/>
    </row>
    <row r="14" spans="1:9" ht="12.75">
      <c r="A14" s="32" t="s">
        <v>0</v>
      </c>
      <c r="B14" s="73" t="s">
        <v>1</v>
      </c>
      <c r="C14" s="73" t="s">
        <v>7</v>
      </c>
      <c r="D14" s="86" t="s">
        <v>100</v>
      </c>
      <c r="E14" s="87"/>
      <c r="F14" s="88"/>
      <c r="G14" s="73" t="s">
        <v>94</v>
      </c>
      <c r="H14" s="72">
        <f>SUM(H15+H18+H20+H36+H42+H31)</f>
        <v>20868263.130000003</v>
      </c>
      <c r="I14" s="72">
        <f>SUM(I15+I18+I20+I36+I42+I31)</f>
        <v>13461954.390000002</v>
      </c>
    </row>
    <row r="15" spans="1:9" ht="24.75" customHeight="1">
      <c r="A15" s="11" t="s">
        <v>57</v>
      </c>
      <c r="B15" s="74" t="s">
        <v>1</v>
      </c>
      <c r="C15" s="74" t="s">
        <v>6</v>
      </c>
      <c r="D15" s="127"/>
      <c r="E15" s="128"/>
      <c r="F15" s="129"/>
      <c r="G15" s="74"/>
      <c r="H15" s="58">
        <f>SUM(H16:H17)</f>
        <v>1605850</v>
      </c>
      <c r="I15" s="58">
        <f>SUM(I16:I17)</f>
        <v>1292723.28</v>
      </c>
    </row>
    <row r="16" spans="1:9" ht="21.75" customHeight="1">
      <c r="A16" s="12" t="s">
        <v>15</v>
      </c>
      <c r="B16" s="51" t="s">
        <v>1</v>
      </c>
      <c r="C16" s="51" t="s">
        <v>6</v>
      </c>
      <c r="D16" s="124" t="s">
        <v>127</v>
      </c>
      <c r="E16" s="125"/>
      <c r="F16" s="126"/>
      <c r="G16" s="51" t="s">
        <v>38</v>
      </c>
      <c r="H16" s="52">
        <v>1233350</v>
      </c>
      <c r="I16" s="52">
        <v>994717.44</v>
      </c>
    </row>
    <row r="17" spans="1:9" ht="30.75">
      <c r="A17" s="12" t="s">
        <v>81</v>
      </c>
      <c r="B17" s="51" t="s">
        <v>1</v>
      </c>
      <c r="C17" s="51" t="s">
        <v>6</v>
      </c>
      <c r="D17" s="124" t="s">
        <v>127</v>
      </c>
      <c r="E17" s="125"/>
      <c r="F17" s="126"/>
      <c r="G17" s="51" t="s">
        <v>73</v>
      </c>
      <c r="H17" s="52">
        <v>372500</v>
      </c>
      <c r="I17" s="52">
        <v>298005.84</v>
      </c>
    </row>
    <row r="18" spans="1:9" ht="33" customHeight="1">
      <c r="A18" s="12" t="s">
        <v>30</v>
      </c>
      <c r="B18" s="56" t="s">
        <v>1</v>
      </c>
      <c r="C18" s="56" t="s">
        <v>20</v>
      </c>
      <c r="D18" s="121"/>
      <c r="E18" s="122"/>
      <c r="F18" s="123"/>
      <c r="G18" s="56"/>
      <c r="H18" s="58">
        <f>SUM(H19)</f>
        <v>275000</v>
      </c>
      <c r="I18" s="58">
        <f>SUM(I19)</f>
        <v>21500</v>
      </c>
    </row>
    <row r="19" spans="1:9" ht="20.25" customHeight="1">
      <c r="A19" s="12" t="s">
        <v>39</v>
      </c>
      <c r="B19" s="53" t="s">
        <v>1</v>
      </c>
      <c r="C19" s="53" t="s">
        <v>20</v>
      </c>
      <c r="D19" s="83" t="s">
        <v>129</v>
      </c>
      <c r="E19" s="84"/>
      <c r="F19" s="85"/>
      <c r="G19" s="53" t="s">
        <v>40</v>
      </c>
      <c r="H19" s="52">
        <v>275000</v>
      </c>
      <c r="I19" s="55">
        <v>21500</v>
      </c>
    </row>
    <row r="20" spans="1:10" ht="21.75" customHeight="1">
      <c r="A20" s="12" t="s">
        <v>58</v>
      </c>
      <c r="B20" s="56" t="s">
        <v>1</v>
      </c>
      <c r="C20" s="56" t="s">
        <v>8</v>
      </c>
      <c r="D20" s="121"/>
      <c r="E20" s="122"/>
      <c r="F20" s="123"/>
      <c r="G20" s="56"/>
      <c r="H20" s="58">
        <f>SUM(H21+H27)</f>
        <v>15278230.410000002</v>
      </c>
      <c r="I20" s="58">
        <f>SUM(I21+I27)</f>
        <v>11059679.640000002</v>
      </c>
      <c r="J20" s="26"/>
    </row>
    <row r="21" spans="1:9" ht="29.25" customHeight="1">
      <c r="A21" s="11" t="s">
        <v>74</v>
      </c>
      <c r="B21" s="51" t="s">
        <v>59</v>
      </c>
      <c r="C21" s="51" t="s">
        <v>8</v>
      </c>
      <c r="D21" s="124" t="s">
        <v>129</v>
      </c>
      <c r="E21" s="125"/>
      <c r="F21" s="126"/>
      <c r="G21" s="51"/>
      <c r="H21" s="55">
        <f>SUM(H22:H26)</f>
        <v>14488658.280000001</v>
      </c>
      <c r="I21" s="55">
        <f>SUM(I22:I26)</f>
        <v>10393354.510000002</v>
      </c>
    </row>
    <row r="22" spans="1:9" ht="18" customHeight="1">
      <c r="A22" s="13" t="s">
        <v>58</v>
      </c>
      <c r="B22" s="53" t="s">
        <v>1</v>
      </c>
      <c r="C22" s="53" t="s">
        <v>8</v>
      </c>
      <c r="D22" s="83" t="s">
        <v>129</v>
      </c>
      <c r="E22" s="84"/>
      <c r="F22" s="85"/>
      <c r="G22" s="53" t="s">
        <v>38</v>
      </c>
      <c r="H22" s="55">
        <v>8357000</v>
      </c>
      <c r="I22" s="55">
        <v>5751335.61</v>
      </c>
    </row>
    <row r="23" spans="1:9" ht="23.25" customHeight="1">
      <c r="A23" s="43" t="s">
        <v>41</v>
      </c>
      <c r="B23" s="53" t="s">
        <v>1</v>
      </c>
      <c r="C23" s="53" t="s">
        <v>8</v>
      </c>
      <c r="D23" s="83" t="s">
        <v>129</v>
      </c>
      <c r="E23" s="84"/>
      <c r="F23" s="85"/>
      <c r="G23" s="53" t="s">
        <v>47</v>
      </c>
      <c r="H23" s="55">
        <v>68530</v>
      </c>
      <c r="I23" s="55">
        <v>28909.03</v>
      </c>
    </row>
    <row r="24" spans="1:9" ht="35.25" customHeight="1">
      <c r="A24" s="12" t="s">
        <v>81</v>
      </c>
      <c r="B24" s="51" t="s">
        <v>1</v>
      </c>
      <c r="C24" s="51" t="s">
        <v>8</v>
      </c>
      <c r="D24" s="124" t="s">
        <v>129</v>
      </c>
      <c r="E24" s="125"/>
      <c r="F24" s="126"/>
      <c r="G24" s="51" t="s">
        <v>73</v>
      </c>
      <c r="H24" s="52">
        <v>2523800</v>
      </c>
      <c r="I24" s="52">
        <v>1761404.21</v>
      </c>
    </row>
    <row r="25" spans="1:9" ht="24" customHeight="1">
      <c r="A25" s="14" t="s">
        <v>60</v>
      </c>
      <c r="B25" s="54" t="s">
        <v>1</v>
      </c>
      <c r="C25" s="54" t="s">
        <v>8</v>
      </c>
      <c r="D25" s="98" t="s">
        <v>129</v>
      </c>
      <c r="E25" s="99"/>
      <c r="F25" s="100"/>
      <c r="G25" s="54" t="s">
        <v>46</v>
      </c>
      <c r="H25" s="55">
        <v>780623.98</v>
      </c>
      <c r="I25" s="52">
        <v>654485.52</v>
      </c>
    </row>
    <row r="26" spans="1:9" ht="20.25" customHeight="1">
      <c r="A26" s="12" t="s">
        <v>39</v>
      </c>
      <c r="B26" s="53" t="s">
        <v>1</v>
      </c>
      <c r="C26" s="53" t="s">
        <v>8</v>
      </c>
      <c r="D26" s="83" t="s">
        <v>129</v>
      </c>
      <c r="E26" s="84"/>
      <c r="F26" s="85"/>
      <c r="G26" s="53" t="s">
        <v>40</v>
      </c>
      <c r="H26" s="52">
        <v>2758704.3</v>
      </c>
      <c r="I26" s="52">
        <v>2197220.14</v>
      </c>
    </row>
    <row r="27" spans="1:9" ht="20.25" customHeight="1">
      <c r="A27" s="12" t="s">
        <v>75</v>
      </c>
      <c r="B27" s="53" t="s">
        <v>1</v>
      </c>
      <c r="C27" s="53" t="s">
        <v>8</v>
      </c>
      <c r="D27" s="83" t="s">
        <v>93</v>
      </c>
      <c r="E27" s="84"/>
      <c r="F27" s="85"/>
      <c r="G27" s="53" t="s">
        <v>103</v>
      </c>
      <c r="H27" s="52">
        <f>SUM(H28:H30)</f>
        <v>789572.13</v>
      </c>
      <c r="I27" s="52">
        <f>SUM(I28:I30)</f>
        <v>666325.13</v>
      </c>
    </row>
    <row r="28" spans="1:9" ht="15" customHeight="1">
      <c r="A28" s="15" t="s">
        <v>42</v>
      </c>
      <c r="B28" s="51" t="s">
        <v>1</v>
      </c>
      <c r="C28" s="51" t="s">
        <v>8</v>
      </c>
      <c r="D28" s="124" t="s">
        <v>129</v>
      </c>
      <c r="E28" s="125"/>
      <c r="F28" s="126"/>
      <c r="G28" s="51" t="s">
        <v>45</v>
      </c>
      <c r="H28" s="52">
        <v>50000</v>
      </c>
      <c r="I28" s="52">
        <v>16380</v>
      </c>
    </row>
    <row r="29" spans="1:9" ht="16.5" customHeight="1">
      <c r="A29" s="16" t="s">
        <v>43</v>
      </c>
      <c r="B29" s="51" t="s">
        <v>1</v>
      </c>
      <c r="C29" s="51" t="s">
        <v>8</v>
      </c>
      <c r="D29" s="124" t="s">
        <v>129</v>
      </c>
      <c r="E29" s="125"/>
      <c r="F29" s="126"/>
      <c r="G29" s="51" t="s">
        <v>44</v>
      </c>
      <c r="H29" s="52">
        <v>539572.13</v>
      </c>
      <c r="I29" s="52">
        <v>449945.13</v>
      </c>
    </row>
    <row r="30" spans="1:9" ht="16.5" customHeight="1">
      <c r="A30" s="16" t="s">
        <v>194</v>
      </c>
      <c r="B30" s="51" t="s">
        <v>1</v>
      </c>
      <c r="C30" s="51" t="s">
        <v>8</v>
      </c>
      <c r="D30" s="124" t="s">
        <v>129</v>
      </c>
      <c r="E30" s="125"/>
      <c r="F30" s="126"/>
      <c r="G30" s="51" t="s">
        <v>193</v>
      </c>
      <c r="H30" s="52">
        <v>200000</v>
      </c>
      <c r="I30" s="52">
        <v>200000</v>
      </c>
    </row>
    <row r="31" spans="1:9" ht="16.5" customHeight="1">
      <c r="A31" s="157" t="s">
        <v>176</v>
      </c>
      <c r="B31" s="158" t="s">
        <v>1</v>
      </c>
      <c r="C31" s="158" t="s">
        <v>177</v>
      </c>
      <c r="D31" s="159" t="s">
        <v>180</v>
      </c>
      <c r="E31" s="160"/>
      <c r="F31" s="161"/>
      <c r="G31" s="158" t="s">
        <v>94</v>
      </c>
      <c r="H31" s="81">
        <f>SUM(H32)</f>
        <v>233282.5</v>
      </c>
      <c r="I31" s="81">
        <f>SUM(I32)</f>
        <v>233282.5</v>
      </c>
    </row>
    <row r="32" spans="1:9" ht="16.5" customHeight="1">
      <c r="A32" s="16" t="s">
        <v>165</v>
      </c>
      <c r="B32" s="51" t="s">
        <v>1</v>
      </c>
      <c r="C32" s="51" t="s">
        <v>177</v>
      </c>
      <c r="D32" s="124" t="s">
        <v>93</v>
      </c>
      <c r="E32" s="125"/>
      <c r="F32" s="126"/>
      <c r="G32" s="51" t="s">
        <v>94</v>
      </c>
      <c r="H32" s="52">
        <f>SUM(H33)</f>
        <v>233282.5</v>
      </c>
      <c r="I32" s="52">
        <f>SUM(I33)</f>
        <v>233282.5</v>
      </c>
    </row>
    <row r="33" spans="1:9" ht="16.5" customHeight="1">
      <c r="A33" s="16" t="s">
        <v>175</v>
      </c>
      <c r="B33" s="51" t="s">
        <v>1</v>
      </c>
      <c r="C33" s="51" t="s">
        <v>177</v>
      </c>
      <c r="D33" s="124" t="s">
        <v>179</v>
      </c>
      <c r="E33" s="125"/>
      <c r="F33" s="126"/>
      <c r="G33" s="51" t="s">
        <v>94</v>
      </c>
      <c r="H33" s="52">
        <f>SUM(H34)</f>
        <v>233282.5</v>
      </c>
      <c r="I33" s="52">
        <f>SUM(I34)</f>
        <v>233282.5</v>
      </c>
    </row>
    <row r="34" spans="1:9" ht="16.5" customHeight="1">
      <c r="A34" s="16" t="s">
        <v>174</v>
      </c>
      <c r="B34" s="51" t="s">
        <v>1</v>
      </c>
      <c r="C34" s="51" t="s">
        <v>177</v>
      </c>
      <c r="D34" s="124" t="s">
        <v>179</v>
      </c>
      <c r="E34" s="125"/>
      <c r="F34" s="126"/>
      <c r="G34" s="51" t="s">
        <v>103</v>
      </c>
      <c r="H34" s="52">
        <f>SUM(H35)</f>
        <v>233282.5</v>
      </c>
      <c r="I34" s="52">
        <f>SUM(I35)</f>
        <v>233282.5</v>
      </c>
    </row>
    <row r="35" spans="1:9" ht="16.5" customHeight="1">
      <c r="A35" s="16" t="s">
        <v>173</v>
      </c>
      <c r="B35" s="51" t="s">
        <v>1</v>
      </c>
      <c r="C35" s="51" t="s">
        <v>177</v>
      </c>
      <c r="D35" s="124" t="s">
        <v>179</v>
      </c>
      <c r="E35" s="125"/>
      <c r="F35" s="126"/>
      <c r="G35" s="51" t="s">
        <v>181</v>
      </c>
      <c r="H35" s="52">
        <v>233282.5</v>
      </c>
      <c r="I35" s="52">
        <v>233282.5</v>
      </c>
    </row>
    <row r="36" spans="1:9" ht="16.5" customHeight="1">
      <c r="A36" s="34" t="s">
        <v>99</v>
      </c>
      <c r="B36" s="56" t="s">
        <v>1</v>
      </c>
      <c r="C36" s="56" t="s">
        <v>28</v>
      </c>
      <c r="D36" s="121" t="s">
        <v>100</v>
      </c>
      <c r="E36" s="122"/>
      <c r="F36" s="123"/>
      <c r="G36" s="56" t="s">
        <v>94</v>
      </c>
      <c r="H36" s="58">
        <f aca="true" t="shared" si="0" ref="H36:I40">SUM(H37)</f>
        <v>1982850</v>
      </c>
      <c r="I36" s="58">
        <f t="shared" si="0"/>
        <v>0</v>
      </c>
    </row>
    <row r="37" spans="1:9" ht="21.75" customHeight="1">
      <c r="A37" s="15" t="s">
        <v>92</v>
      </c>
      <c r="B37" s="51" t="s">
        <v>1</v>
      </c>
      <c r="C37" s="51" t="s">
        <v>28</v>
      </c>
      <c r="D37" s="124" t="s">
        <v>93</v>
      </c>
      <c r="E37" s="125"/>
      <c r="F37" s="126"/>
      <c r="G37" s="51" t="s">
        <v>94</v>
      </c>
      <c r="H37" s="52">
        <f t="shared" si="0"/>
        <v>1982850</v>
      </c>
      <c r="I37" s="52">
        <f t="shared" si="0"/>
        <v>0</v>
      </c>
    </row>
    <row r="38" spans="1:9" ht="22.5" customHeight="1">
      <c r="A38" s="12" t="s">
        <v>78</v>
      </c>
      <c r="B38" s="51" t="s">
        <v>1</v>
      </c>
      <c r="C38" s="51" t="s">
        <v>28</v>
      </c>
      <c r="D38" s="124" t="s">
        <v>93</v>
      </c>
      <c r="E38" s="125"/>
      <c r="F38" s="126"/>
      <c r="G38" s="51" t="s">
        <v>94</v>
      </c>
      <c r="H38" s="52">
        <f t="shared" si="0"/>
        <v>1982850</v>
      </c>
      <c r="I38" s="52">
        <f t="shared" si="0"/>
        <v>0</v>
      </c>
    </row>
    <row r="39" spans="1:10" ht="15.75" customHeight="1">
      <c r="A39" s="15" t="s">
        <v>101</v>
      </c>
      <c r="B39" s="51" t="s">
        <v>1</v>
      </c>
      <c r="C39" s="51" t="s">
        <v>28</v>
      </c>
      <c r="D39" s="124" t="s">
        <v>178</v>
      </c>
      <c r="E39" s="125"/>
      <c r="F39" s="126"/>
      <c r="G39" s="51" t="s">
        <v>94</v>
      </c>
      <c r="H39" s="52">
        <f t="shared" si="0"/>
        <v>1982850</v>
      </c>
      <c r="I39" s="52">
        <f t="shared" si="0"/>
        <v>0</v>
      </c>
      <c r="J39" s="26"/>
    </row>
    <row r="40" spans="1:9" ht="15.75" customHeight="1">
      <c r="A40" s="15" t="s">
        <v>102</v>
      </c>
      <c r="B40" s="51" t="s">
        <v>1</v>
      </c>
      <c r="C40" s="51" t="s">
        <v>28</v>
      </c>
      <c r="D40" s="124" t="s">
        <v>178</v>
      </c>
      <c r="E40" s="125"/>
      <c r="F40" s="126"/>
      <c r="G40" s="51" t="s">
        <v>103</v>
      </c>
      <c r="H40" s="52">
        <f t="shared" si="0"/>
        <v>1982850</v>
      </c>
      <c r="I40" s="52">
        <f t="shared" si="0"/>
        <v>0</v>
      </c>
    </row>
    <row r="41" spans="1:9" ht="15.75" customHeight="1">
      <c r="A41" s="16" t="s">
        <v>104</v>
      </c>
      <c r="B41" s="51" t="s">
        <v>1</v>
      </c>
      <c r="C41" s="51" t="s">
        <v>28</v>
      </c>
      <c r="D41" s="124" t="s">
        <v>178</v>
      </c>
      <c r="E41" s="125"/>
      <c r="F41" s="126"/>
      <c r="G41" s="51" t="s">
        <v>105</v>
      </c>
      <c r="H41" s="52">
        <v>1982850</v>
      </c>
      <c r="I41" s="52">
        <v>0</v>
      </c>
    </row>
    <row r="42" spans="1:9" ht="16.5" customHeight="1">
      <c r="A42" s="17" t="s">
        <v>16</v>
      </c>
      <c r="B42" s="56" t="s">
        <v>1</v>
      </c>
      <c r="C42" s="56" t="s">
        <v>36</v>
      </c>
      <c r="D42" s="121" t="s">
        <v>100</v>
      </c>
      <c r="E42" s="122"/>
      <c r="F42" s="123"/>
      <c r="G42" s="56" t="s">
        <v>94</v>
      </c>
      <c r="H42" s="58">
        <f>SUM(H44+H49+H52)</f>
        <v>1493050.22</v>
      </c>
      <c r="I42" s="58">
        <f>SUM(I44+I49+I52)</f>
        <v>854768.97</v>
      </c>
    </row>
    <row r="43" spans="1:9" ht="28.5" customHeight="1">
      <c r="A43" s="12" t="s">
        <v>92</v>
      </c>
      <c r="B43" s="54" t="s">
        <v>1</v>
      </c>
      <c r="C43" s="54" t="s">
        <v>36</v>
      </c>
      <c r="D43" s="98" t="s">
        <v>106</v>
      </c>
      <c r="E43" s="99"/>
      <c r="F43" s="100"/>
      <c r="G43" s="54" t="s">
        <v>94</v>
      </c>
      <c r="H43" s="55">
        <f>SUM(H52+H49+H47+H45)</f>
        <v>1493050.22</v>
      </c>
      <c r="I43" s="55">
        <f>SUM(I52+I49+I47+I45)</f>
        <v>854768.97</v>
      </c>
    </row>
    <row r="44" spans="1:9" ht="21" customHeight="1">
      <c r="A44" s="15" t="s">
        <v>76</v>
      </c>
      <c r="B44" s="51" t="s">
        <v>1</v>
      </c>
      <c r="C44" s="51" t="s">
        <v>36</v>
      </c>
      <c r="D44" s="124" t="s">
        <v>93</v>
      </c>
      <c r="E44" s="125"/>
      <c r="F44" s="126"/>
      <c r="G44" s="51" t="s">
        <v>94</v>
      </c>
      <c r="H44" s="52">
        <f>SUM(H46,H48)</f>
        <v>276444</v>
      </c>
      <c r="I44" s="52">
        <f>SUM(I45,I47)</f>
        <v>208094</v>
      </c>
    </row>
    <row r="45" spans="1:10" s="28" customFormat="1" ht="45" customHeight="1">
      <c r="A45" s="12" t="s">
        <v>77</v>
      </c>
      <c r="B45" s="51" t="s">
        <v>1</v>
      </c>
      <c r="C45" s="51" t="s">
        <v>36</v>
      </c>
      <c r="D45" s="124" t="s">
        <v>130</v>
      </c>
      <c r="E45" s="125"/>
      <c r="F45" s="126"/>
      <c r="G45" s="51" t="s">
        <v>94</v>
      </c>
      <c r="H45" s="52">
        <f>SUM(H46)</f>
        <v>273400</v>
      </c>
      <c r="I45" s="55">
        <f>SUM(I46)</f>
        <v>205050</v>
      </c>
      <c r="J45" s="40"/>
    </row>
    <row r="46" spans="1:9" ht="21.75" customHeight="1">
      <c r="A46" s="15" t="s">
        <v>48</v>
      </c>
      <c r="B46" s="51" t="s">
        <v>1</v>
      </c>
      <c r="C46" s="51" t="s">
        <v>36</v>
      </c>
      <c r="D46" s="124" t="s">
        <v>130</v>
      </c>
      <c r="E46" s="125"/>
      <c r="F46" s="126"/>
      <c r="G46" s="51" t="s">
        <v>49</v>
      </c>
      <c r="H46" s="55">
        <v>273400</v>
      </c>
      <c r="I46" s="55">
        <v>205050</v>
      </c>
    </row>
    <row r="47" spans="1:9" ht="30">
      <c r="A47" s="13" t="s">
        <v>61</v>
      </c>
      <c r="B47" s="51" t="s">
        <v>1</v>
      </c>
      <c r="C47" s="51" t="s">
        <v>36</v>
      </c>
      <c r="D47" s="124" t="s">
        <v>131</v>
      </c>
      <c r="E47" s="125"/>
      <c r="F47" s="126"/>
      <c r="G47" s="51" t="s">
        <v>94</v>
      </c>
      <c r="H47" s="55">
        <f>SUM(H48)</f>
        <v>3044</v>
      </c>
      <c r="I47" s="55">
        <f>SUM(I48)</f>
        <v>3044</v>
      </c>
    </row>
    <row r="48" spans="1:9" s="30" customFormat="1" ht="24.75" customHeight="1">
      <c r="A48" s="12" t="s">
        <v>39</v>
      </c>
      <c r="B48" s="51" t="s">
        <v>1</v>
      </c>
      <c r="C48" s="51" t="s">
        <v>36</v>
      </c>
      <c r="D48" s="124" t="s">
        <v>131</v>
      </c>
      <c r="E48" s="125"/>
      <c r="F48" s="126"/>
      <c r="G48" s="51" t="s">
        <v>40</v>
      </c>
      <c r="H48" s="55">
        <v>3044</v>
      </c>
      <c r="I48" s="52">
        <v>3044</v>
      </c>
    </row>
    <row r="49" spans="1:9" ht="15" customHeight="1">
      <c r="A49" s="18" t="s">
        <v>78</v>
      </c>
      <c r="B49" s="51" t="s">
        <v>1</v>
      </c>
      <c r="C49" s="51" t="s">
        <v>36</v>
      </c>
      <c r="D49" s="124" t="s">
        <v>93</v>
      </c>
      <c r="E49" s="125"/>
      <c r="F49" s="126"/>
      <c r="G49" s="51" t="s">
        <v>94</v>
      </c>
      <c r="H49" s="55">
        <f>SUM(H50)</f>
        <v>1200000</v>
      </c>
      <c r="I49" s="52">
        <f>SUM(I50)</f>
        <v>630068.75</v>
      </c>
    </row>
    <row r="50" spans="1:9" ht="26.25" customHeight="1">
      <c r="A50" s="43" t="s">
        <v>74</v>
      </c>
      <c r="B50" s="51" t="s">
        <v>1</v>
      </c>
      <c r="C50" s="51" t="s">
        <v>36</v>
      </c>
      <c r="D50" s="124" t="s">
        <v>129</v>
      </c>
      <c r="E50" s="125"/>
      <c r="F50" s="126"/>
      <c r="G50" s="51" t="s">
        <v>96</v>
      </c>
      <c r="H50" s="55">
        <f>SUM(H51)</f>
        <v>1200000</v>
      </c>
      <c r="I50" s="52">
        <f>SUM(I51)</f>
        <v>630068.75</v>
      </c>
    </row>
    <row r="51" spans="1:9" ht="24" customHeight="1">
      <c r="A51" s="43" t="s">
        <v>39</v>
      </c>
      <c r="B51" s="51" t="s">
        <v>1</v>
      </c>
      <c r="C51" s="51" t="s">
        <v>36</v>
      </c>
      <c r="D51" s="124" t="s">
        <v>129</v>
      </c>
      <c r="E51" s="125"/>
      <c r="F51" s="126"/>
      <c r="G51" s="51" t="s">
        <v>40</v>
      </c>
      <c r="H51" s="52">
        <v>1200000</v>
      </c>
      <c r="I51" s="52">
        <v>630068.75</v>
      </c>
    </row>
    <row r="52" spans="1:9" ht="24.75" customHeight="1">
      <c r="A52" s="41" t="s">
        <v>102</v>
      </c>
      <c r="B52" s="51" t="s">
        <v>1</v>
      </c>
      <c r="C52" s="51" t="s">
        <v>36</v>
      </c>
      <c r="D52" s="124" t="s">
        <v>129</v>
      </c>
      <c r="E52" s="119"/>
      <c r="F52" s="120"/>
      <c r="G52" s="51" t="s">
        <v>103</v>
      </c>
      <c r="H52" s="52">
        <f>SUM(H53)</f>
        <v>16606.22</v>
      </c>
      <c r="I52" s="52">
        <f>SUM(I53)</f>
        <v>16606.22</v>
      </c>
    </row>
    <row r="53" spans="1:9" ht="26.25" customHeight="1">
      <c r="A53" s="41" t="s">
        <v>132</v>
      </c>
      <c r="B53" s="51" t="s">
        <v>1</v>
      </c>
      <c r="C53" s="51" t="s">
        <v>36</v>
      </c>
      <c r="D53" s="124" t="s">
        <v>129</v>
      </c>
      <c r="E53" s="119"/>
      <c r="F53" s="120"/>
      <c r="G53" s="51" t="s">
        <v>133</v>
      </c>
      <c r="H53" s="52">
        <f>SUM(H54)</f>
        <v>16606.22</v>
      </c>
      <c r="I53" s="52">
        <f>SUM(I54)</f>
        <v>16606.22</v>
      </c>
    </row>
    <row r="54" spans="1:9" ht="20.25">
      <c r="A54" s="41" t="s">
        <v>134</v>
      </c>
      <c r="B54" s="51" t="s">
        <v>1</v>
      </c>
      <c r="C54" s="51" t="s">
        <v>36</v>
      </c>
      <c r="D54" s="124" t="s">
        <v>129</v>
      </c>
      <c r="E54" s="119"/>
      <c r="F54" s="120"/>
      <c r="G54" s="51" t="s">
        <v>135</v>
      </c>
      <c r="H54" s="52">
        <v>16606.22</v>
      </c>
      <c r="I54" s="52">
        <v>16606.22</v>
      </c>
    </row>
    <row r="55" spans="1:9" ht="18.75" customHeight="1">
      <c r="A55" s="31" t="s">
        <v>12</v>
      </c>
      <c r="B55" s="73" t="s">
        <v>6</v>
      </c>
      <c r="C55" s="73" t="s">
        <v>7</v>
      </c>
      <c r="D55" s="86"/>
      <c r="E55" s="87"/>
      <c r="F55" s="88"/>
      <c r="G55" s="73"/>
      <c r="H55" s="72">
        <f aca="true" t="shared" si="1" ref="H55:I57">SUM(H56)</f>
        <v>517400</v>
      </c>
      <c r="I55" s="72">
        <f t="shared" si="1"/>
        <v>339166.19</v>
      </c>
    </row>
    <row r="56" spans="1:9" ht="14.25" customHeight="1">
      <c r="A56" s="12" t="s">
        <v>13</v>
      </c>
      <c r="B56" s="56" t="s">
        <v>6</v>
      </c>
      <c r="C56" s="56" t="s">
        <v>20</v>
      </c>
      <c r="D56" s="121"/>
      <c r="E56" s="122"/>
      <c r="F56" s="123"/>
      <c r="G56" s="56"/>
      <c r="H56" s="58">
        <f t="shared" si="1"/>
        <v>517400</v>
      </c>
      <c r="I56" s="58">
        <f t="shared" si="1"/>
        <v>339166.19</v>
      </c>
    </row>
    <row r="57" spans="1:9" ht="24" customHeight="1">
      <c r="A57" s="12" t="s">
        <v>79</v>
      </c>
      <c r="B57" s="51" t="s">
        <v>6</v>
      </c>
      <c r="C57" s="51" t="s">
        <v>20</v>
      </c>
      <c r="D57" s="124" t="s">
        <v>93</v>
      </c>
      <c r="E57" s="125"/>
      <c r="F57" s="126"/>
      <c r="G57" s="51" t="s">
        <v>94</v>
      </c>
      <c r="H57" s="55">
        <f t="shared" si="1"/>
        <v>517400</v>
      </c>
      <c r="I57" s="52">
        <f>SUM(I58)</f>
        <v>339166.19</v>
      </c>
    </row>
    <row r="58" spans="1:10" ht="21">
      <c r="A58" s="12" t="s">
        <v>80</v>
      </c>
      <c r="B58" s="51" t="s">
        <v>6</v>
      </c>
      <c r="C58" s="51" t="s">
        <v>20</v>
      </c>
      <c r="D58" s="124" t="s">
        <v>136</v>
      </c>
      <c r="E58" s="125"/>
      <c r="F58" s="126"/>
      <c r="G58" s="51" t="s">
        <v>94</v>
      </c>
      <c r="H58" s="55">
        <f>SUM(H59:H62)</f>
        <v>517400</v>
      </c>
      <c r="I58" s="52">
        <f>SUM(I59:I62)</f>
        <v>339166.19</v>
      </c>
      <c r="J58" s="37"/>
    </row>
    <row r="59" spans="1:9" ht="22.5" customHeight="1">
      <c r="A59" s="12" t="s">
        <v>37</v>
      </c>
      <c r="B59" s="51" t="s">
        <v>6</v>
      </c>
      <c r="C59" s="51" t="s">
        <v>20</v>
      </c>
      <c r="D59" s="124" t="s">
        <v>136</v>
      </c>
      <c r="E59" s="125"/>
      <c r="F59" s="126"/>
      <c r="G59" s="51" t="s">
        <v>38</v>
      </c>
      <c r="H59" s="52">
        <v>375525.66</v>
      </c>
      <c r="I59" s="52">
        <v>249616.02</v>
      </c>
    </row>
    <row r="60" spans="1:9" ht="37.5" customHeight="1">
      <c r="A60" s="12" t="s">
        <v>81</v>
      </c>
      <c r="B60" s="51" t="s">
        <v>6</v>
      </c>
      <c r="C60" s="51" t="s">
        <v>20</v>
      </c>
      <c r="D60" s="124" t="s">
        <v>136</v>
      </c>
      <c r="E60" s="125"/>
      <c r="F60" s="126"/>
      <c r="G60" s="51" t="s">
        <v>73</v>
      </c>
      <c r="H60" s="52">
        <v>112267.35</v>
      </c>
      <c r="I60" s="52">
        <v>79895.21</v>
      </c>
    </row>
    <row r="61" spans="1:9" ht="21" customHeight="1">
      <c r="A61" s="14" t="s">
        <v>60</v>
      </c>
      <c r="B61" s="51" t="s">
        <v>6</v>
      </c>
      <c r="C61" s="51" t="s">
        <v>20</v>
      </c>
      <c r="D61" s="124" t="s">
        <v>136</v>
      </c>
      <c r="E61" s="125"/>
      <c r="F61" s="126"/>
      <c r="G61" s="51" t="s">
        <v>46</v>
      </c>
      <c r="H61" s="52">
        <v>4632.7</v>
      </c>
      <c r="I61" s="55">
        <v>2492.32</v>
      </c>
    </row>
    <row r="62" spans="1:9" ht="21">
      <c r="A62" s="12" t="s">
        <v>39</v>
      </c>
      <c r="B62" s="51" t="s">
        <v>6</v>
      </c>
      <c r="C62" s="51" t="s">
        <v>20</v>
      </c>
      <c r="D62" s="124" t="s">
        <v>136</v>
      </c>
      <c r="E62" s="125"/>
      <c r="F62" s="126"/>
      <c r="G62" s="51" t="s">
        <v>40</v>
      </c>
      <c r="H62" s="52">
        <v>24974.29</v>
      </c>
      <c r="I62" s="55">
        <v>7162.64</v>
      </c>
    </row>
    <row r="63" spans="1:9" ht="21.75" customHeight="1">
      <c r="A63" s="31" t="s">
        <v>50</v>
      </c>
      <c r="B63" s="73" t="s">
        <v>20</v>
      </c>
      <c r="C63" s="73" t="s">
        <v>7</v>
      </c>
      <c r="D63" s="86"/>
      <c r="E63" s="87"/>
      <c r="F63" s="88"/>
      <c r="G63" s="73"/>
      <c r="H63" s="72">
        <f>SUM(H64+H70)</f>
        <v>2751057.4</v>
      </c>
      <c r="I63" s="72">
        <f>SUM(I64+I70)</f>
        <v>1819842.08</v>
      </c>
    </row>
    <row r="64" spans="1:9" ht="22.5" customHeight="1">
      <c r="A64" s="41" t="s">
        <v>137</v>
      </c>
      <c r="B64" s="54" t="s">
        <v>20</v>
      </c>
      <c r="C64" s="54" t="s">
        <v>29</v>
      </c>
      <c r="D64" s="98" t="s">
        <v>100</v>
      </c>
      <c r="E64" s="119"/>
      <c r="F64" s="120"/>
      <c r="G64" s="54"/>
      <c r="H64" s="55">
        <f aca="true" t="shared" si="2" ref="H64:I68">SUM(H65)</f>
        <v>450000</v>
      </c>
      <c r="I64" s="55">
        <f t="shared" si="2"/>
        <v>404692.8</v>
      </c>
    </row>
    <row r="65" spans="1:9" ht="15" customHeight="1">
      <c r="A65" s="41" t="s">
        <v>139</v>
      </c>
      <c r="B65" s="54" t="s">
        <v>20</v>
      </c>
      <c r="C65" s="54" t="s">
        <v>29</v>
      </c>
      <c r="D65" s="98" t="s">
        <v>93</v>
      </c>
      <c r="E65" s="119"/>
      <c r="F65" s="120"/>
      <c r="G65" s="54" t="s">
        <v>94</v>
      </c>
      <c r="H65" s="55">
        <f t="shared" si="2"/>
        <v>450000</v>
      </c>
      <c r="I65" s="55">
        <f t="shared" si="2"/>
        <v>404692.8</v>
      </c>
    </row>
    <row r="66" spans="1:9" ht="24.75" customHeight="1">
      <c r="A66" s="41" t="s">
        <v>154</v>
      </c>
      <c r="B66" s="54" t="s">
        <v>20</v>
      </c>
      <c r="C66" s="54" t="s">
        <v>29</v>
      </c>
      <c r="D66" s="98" t="s">
        <v>138</v>
      </c>
      <c r="E66" s="119"/>
      <c r="F66" s="120"/>
      <c r="G66" s="54" t="s">
        <v>94</v>
      </c>
      <c r="H66" s="55">
        <f t="shared" si="2"/>
        <v>450000</v>
      </c>
      <c r="I66" s="55">
        <f t="shared" si="2"/>
        <v>404692.8</v>
      </c>
    </row>
    <row r="67" spans="1:9" ht="26.25" customHeight="1">
      <c r="A67" s="41" t="s">
        <v>95</v>
      </c>
      <c r="B67" s="54" t="s">
        <v>20</v>
      </c>
      <c r="C67" s="54" t="s">
        <v>29</v>
      </c>
      <c r="D67" s="98" t="s">
        <v>138</v>
      </c>
      <c r="E67" s="119"/>
      <c r="F67" s="120"/>
      <c r="G67" s="54" t="s">
        <v>96</v>
      </c>
      <c r="H67" s="55">
        <f t="shared" si="2"/>
        <v>450000</v>
      </c>
      <c r="I67" s="55">
        <f t="shared" si="2"/>
        <v>404692.8</v>
      </c>
    </row>
    <row r="68" spans="1:9" ht="30.75" customHeight="1">
      <c r="A68" s="41" t="s">
        <v>97</v>
      </c>
      <c r="B68" s="54" t="s">
        <v>20</v>
      </c>
      <c r="C68" s="54" t="s">
        <v>29</v>
      </c>
      <c r="D68" s="98" t="s">
        <v>138</v>
      </c>
      <c r="E68" s="119"/>
      <c r="F68" s="120"/>
      <c r="G68" s="54" t="s">
        <v>98</v>
      </c>
      <c r="H68" s="55">
        <f t="shared" si="2"/>
        <v>450000</v>
      </c>
      <c r="I68" s="55">
        <f t="shared" si="2"/>
        <v>404692.8</v>
      </c>
    </row>
    <row r="69" spans="1:9" ht="12.75">
      <c r="A69" s="41" t="s">
        <v>128</v>
      </c>
      <c r="B69" s="54" t="s">
        <v>20</v>
      </c>
      <c r="C69" s="54" t="s">
        <v>29</v>
      </c>
      <c r="D69" s="98" t="s">
        <v>138</v>
      </c>
      <c r="E69" s="119"/>
      <c r="F69" s="120"/>
      <c r="G69" s="54" t="s">
        <v>40</v>
      </c>
      <c r="H69" s="55">
        <v>450000</v>
      </c>
      <c r="I69" s="55">
        <v>404692.8</v>
      </c>
    </row>
    <row r="70" spans="1:9" ht="12.75">
      <c r="A70" s="44" t="s">
        <v>52</v>
      </c>
      <c r="B70" s="56" t="s">
        <v>20</v>
      </c>
      <c r="C70" s="56" t="s">
        <v>24</v>
      </c>
      <c r="D70" s="121"/>
      <c r="E70" s="122"/>
      <c r="F70" s="123"/>
      <c r="G70" s="56"/>
      <c r="H70" s="58">
        <f aca="true" t="shared" si="3" ref="H70:I72">SUM(H71)</f>
        <v>2301057.4</v>
      </c>
      <c r="I70" s="58">
        <f t="shared" si="3"/>
        <v>1415149.28</v>
      </c>
    </row>
    <row r="71" spans="1:9" ht="12.75">
      <c r="A71" s="18" t="s">
        <v>82</v>
      </c>
      <c r="B71" s="51" t="s">
        <v>20</v>
      </c>
      <c r="C71" s="51" t="s">
        <v>24</v>
      </c>
      <c r="D71" s="124" t="s">
        <v>93</v>
      </c>
      <c r="E71" s="125"/>
      <c r="F71" s="126"/>
      <c r="G71" s="51" t="s">
        <v>94</v>
      </c>
      <c r="H71" s="55">
        <f t="shared" si="3"/>
        <v>2301057.4</v>
      </c>
      <c r="I71" s="55">
        <f t="shared" si="3"/>
        <v>1415149.28</v>
      </c>
    </row>
    <row r="72" spans="1:9" ht="25.5" customHeight="1">
      <c r="A72" s="12" t="s">
        <v>83</v>
      </c>
      <c r="B72" s="51" t="s">
        <v>20</v>
      </c>
      <c r="C72" s="51" t="s">
        <v>24</v>
      </c>
      <c r="D72" s="124" t="s">
        <v>140</v>
      </c>
      <c r="E72" s="125"/>
      <c r="F72" s="126"/>
      <c r="G72" s="51" t="s">
        <v>96</v>
      </c>
      <c r="H72" s="52">
        <f t="shared" si="3"/>
        <v>2301057.4</v>
      </c>
      <c r="I72" s="59">
        <f t="shared" si="3"/>
        <v>1415149.28</v>
      </c>
    </row>
    <row r="73" spans="1:9" ht="24" customHeight="1">
      <c r="A73" s="12" t="s">
        <v>39</v>
      </c>
      <c r="B73" s="51" t="s">
        <v>20</v>
      </c>
      <c r="C73" s="51" t="s">
        <v>24</v>
      </c>
      <c r="D73" s="124" t="s">
        <v>140</v>
      </c>
      <c r="E73" s="125"/>
      <c r="F73" s="126"/>
      <c r="G73" s="51" t="s">
        <v>40</v>
      </c>
      <c r="H73" s="52">
        <v>2301057.4</v>
      </c>
      <c r="I73" s="55">
        <v>1415149.28</v>
      </c>
    </row>
    <row r="74" spans="1:9" ht="12.75">
      <c r="A74" s="31" t="s">
        <v>35</v>
      </c>
      <c r="B74" s="73" t="s">
        <v>8</v>
      </c>
      <c r="C74" s="73" t="s">
        <v>7</v>
      </c>
      <c r="D74" s="86" t="s">
        <v>100</v>
      </c>
      <c r="E74" s="87"/>
      <c r="F74" s="88"/>
      <c r="G74" s="73" t="s">
        <v>94</v>
      </c>
      <c r="H74" s="72">
        <f>SUM(H75,H89)</f>
        <v>39314887.86</v>
      </c>
      <c r="I74" s="72">
        <f>SUM(I75,I89)</f>
        <v>8500144.45</v>
      </c>
    </row>
    <row r="75" spans="1:9" ht="18" customHeight="1">
      <c r="A75" s="14" t="s">
        <v>34</v>
      </c>
      <c r="B75" s="56" t="s">
        <v>8</v>
      </c>
      <c r="C75" s="56" t="s">
        <v>29</v>
      </c>
      <c r="D75" s="121" t="s">
        <v>100</v>
      </c>
      <c r="E75" s="122"/>
      <c r="F75" s="123"/>
      <c r="G75" s="56" t="s">
        <v>94</v>
      </c>
      <c r="H75" s="58">
        <f>SUM(H76,H81)</f>
        <v>38914887.86</v>
      </c>
      <c r="I75" s="58">
        <f>SUM(I76,I81)</f>
        <v>8394628.45</v>
      </c>
    </row>
    <row r="76" spans="1:9" ht="16.5" customHeight="1">
      <c r="A76" s="14" t="s">
        <v>76</v>
      </c>
      <c r="B76" s="53" t="s">
        <v>8</v>
      </c>
      <c r="C76" s="53" t="s">
        <v>29</v>
      </c>
      <c r="D76" s="83" t="s">
        <v>155</v>
      </c>
      <c r="E76" s="84"/>
      <c r="F76" s="85"/>
      <c r="G76" s="53" t="s">
        <v>94</v>
      </c>
      <c r="H76" s="55">
        <f aca="true" t="shared" si="4" ref="H76:I79">SUM(H77)</f>
        <v>3123143</v>
      </c>
      <c r="I76" s="55">
        <f t="shared" si="4"/>
        <v>921403.25</v>
      </c>
    </row>
    <row r="77" spans="1:9" ht="20.25" customHeight="1">
      <c r="A77" s="43" t="s">
        <v>62</v>
      </c>
      <c r="B77" s="54" t="s">
        <v>8</v>
      </c>
      <c r="C77" s="54" t="s">
        <v>29</v>
      </c>
      <c r="D77" s="98" t="s">
        <v>141</v>
      </c>
      <c r="E77" s="99"/>
      <c r="F77" s="100"/>
      <c r="G77" s="54" t="s">
        <v>94</v>
      </c>
      <c r="H77" s="55">
        <f t="shared" si="4"/>
        <v>3123143</v>
      </c>
      <c r="I77" s="52">
        <f t="shared" si="4"/>
        <v>921403.25</v>
      </c>
    </row>
    <row r="78" spans="1:9" ht="31.5" customHeight="1">
      <c r="A78" s="12" t="s">
        <v>95</v>
      </c>
      <c r="B78" s="54" t="s">
        <v>8</v>
      </c>
      <c r="C78" s="54" t="s">
        <v>29</v>
      </c>
      <c r="D78" s="98" t="s">
        <v>141</v>
      </c>
      <c r="E78" s="99"/>
      <c r="F78" s="100"/>
      <c r="G78" s="54" t="s">
        <v>96</v>
      </c>
      <c r="H78" s="55">
        <f t="shared" si="4"/>
        <v>3123143</v>
      </c>
      <c r="I78" s="52">
        <f t="shared" si="4"/>
        <v>921403.25</v>
      </c>
    </row>
    <row r="79" spans="1:9" ht="23.25" customHeight="1">
      <c r="A79" s="12" t="s">
        <v>97</v>
      </c>
      <c r="B79" s="54" t="s">
        <v>8</v>
      </c>
      <c r="C79" s="54" t="s">
        <v>29</v>
      </c>
      <c r="D79" s="98" t="s">
        <v>141</v>
      </c>
      <c r="E79" s="99"/>
      <c r="F79" s="100"/>
      <c r="G79" s="54" t="s">
        <v>98</v>
      </c>
      <c r="H79" s="55">
        <f t="shared" si="4"/>
        <v>3123143</v>
      </c>
      <c r="I79" s="52">
        <f t="shared" si="4"/>
        <v>921403.25</v>
      </c>
    </row>
    <row r="80" spans="1:9" ht="26.25" customHeight="1">
      <c r="A80" s="43" t="s">
        <v>39</v>
      </c>
      <c r="B80" s="54" t="s">
        <v>8</v>
      </c>
      <c r="C80" s="54" t="s">
        <v>29</v>
      </c>
      <c r="D80" s="98" t="s">
        <v>141</v>
      </c>
      <c r="E80" s="99"/>
      <c r="F80" s="100"/>
      <c r="G80" s="54" t="s">
        <v>40</v>
      </c>
      <c r="H80" s="55">
        <v>3123143</v>
      </c>
      <c r="I80" s="55">
        <v>921403.25</v>
      </c>
    </row>
    <row r="81" spans="1:9" ht="12.75">
      <c r="A81" s="43" t="s">
        <v>82</v>
      </c>
      <c r="B81" s="54" t="s">
        <v>8</v>
      </c>
      <c r="C81" s="54" t="s">
        <v>29</v>
      </c>
      <c r="D81" s="98" t="s">
        <v>93</v>
      </c>
      <c r="E81" s="99"/>
      <c r="F81" s="100"/>
      <c r="G81" s="54" t="s">
        <v>94</v>
      </c>
      <c r="H81" s="55">
        <f>SUM(H82+H86)</f>
        <v>35791744.86</v>
      </c>
      <c r="I81" s="55">
        <f>SUM(I82+I86)</f>
        <v>7473225.2</v>
      </c>
    </row>
    <row r="82" spans="1:9" ht="30">
      <c r="A82" s="19" t="s">
        <v>84</v>
      </c>
      <c r="B82" s="53" t="s">
        <v>8</v>
      </c>
      <c r="C82" s="53" t="s">
        <v>29</v>
      </c>
      <c r="D82" s="83" t="s">
        <v>142</v>
      </c>
      <c r="E82" s="84"/>
      <c r="F82" s="85"/>
      <c r="G82" s="53" t="s">
        <v>94</v>
      </c>
      <c r="H82" s="52">
        <f aca="true" t="shared" si="5" ref="H82:I84">SUM(H83)</f>
        <v>35648314.86</v>
      </c>
      <c r="I82" s="52">
        <f t="shared" si="5"/>
        <v>7329795.2</v>
      </c>
    </row>
    <row r="83" spans="1:9" ht="21">
      <c r="A83" s="12" t="s">
        <v>95</v>
      </c>
      <c r="B83" s="53" t="s">
        <v>8</v>
      </c>
      <c r="C83" s="53" t="s">
        <v>29</v>
      </c>
      <c r="D83" s="83" t="s">
        <v>142</v>
      </c>
      <c r="E83" s="84"/>
      <c r="F83" s="85"/>
      <c r="G83" s="53" t="s">
        <v>96</v>
      </c>
      <c r="H83" s="52">
        <f t="shared" si="5"/>
        <v>35648314.86</v>
      </c>
      <c r="I83" s="52">
        <f t="shared" si="5"/>
        <v>7329795.2</v>
      </c>
    </row>
    <row r="84" spans="1:9" ht="25.5" customHeight="1">
      <c r="A84" s="12" t="s">
        <v>97</v>
      </c>
      <c r="B84" s="53" t="s">
        <v>8</v>
      </c>
      <c r="C84" s="53" t="s">
        <v>29</v>
      </c>
      <c r="D84" s="83" t="s">
        <v>142</v>
      </c>
      <c r="E84" s="84"/>
      <c r="F84" s="85"/>
      <c r="G84" s="53" t="s">
        <v>98</v>
      </c>
      <c r="H84" s="52">
        <f t="shared" si="5"/>
        <v>35648314.86</v>
      </c>
      <c r="I84" s="52">
        <f t="shared" si="5"/>
        <v>7329795.2</v>
      </c>
    </row>
    <row r="85" spans="1:9" ht="27.75" customHeight="1">
      <c r="A85" s="12" t="s">
        <v>39</v>
      </c>
      <c r="B85" s="53" t="s">
        <v>8</v>
      </c>
      <c r="C85" s="53" t="s">
        <v>29</v>
      </c>
      <c r="D85" s="83" t="s">
        <v>142</v>
      </c>
      <c r="E85" s="84"/>
      <c r="F85" s="85"/>
      <c r="G85" s="53" t="s">
        <v>40</v>
      </c>
      <c r="H85" s="52">
        <v>35648314.86</v>
      </c>
      <c r="I85" s="52">
        <v>7329795.2</v>
      </c>
    </row>
    <row r="86" spans="1:9" ht="27.75" customHeight="1">
      <c r="A86" s="12" t="s">
        <v>158</v>
      </c>
      <c r="B86" s="53" t="s">
        <v>8</v>
      </c>
      <c r="C86" s="53" t="s">
        <v>29</v>
      </c>
      <c r="D86" s="83" t="s">
        <v>142</v>
      </c>
      <c r="E86" s="84"/>
      <c r="F86" s="85"/>
      <c r="G86" s="53" t="s">
        <v>107</v>
      </c>
      <c r="H86" s="52">
        <f>SUM(H87)</f>
        <v>143430</v>
      </c>
      <c r="I86" s="52">
        <f>SUM(I87)</f>
        <v>143430</v>
      </c>
    </row>
    <row r="87" spans="1:9" ht="27.75" customHeight="1">
      <c r="A87" s="12" t="s">
        <v>108</v>
      </c>
      <c r="B87" s="53" t="s">
        <v>8</v>
      </c>
      <c r="C87" s="53" t="s">
        <v>29</v>
      </c>
      <c r="D87" s="83" t="s">
        <v>142</v>
      </c>
      <c r="E87" s="84"/>
      <c r="F87" s="85"/>
      <c r="G87" s="53" t="s">
        <v>109</v>
      </c>
      <c r="H87" s="52">
        <f>SUM(H88)</f>
        <v>143430</v>
      </c>
      <c r="I87" s="52">
        <f>SUM(I88)</f>
        <v>143430</v>
      </c>
    </row>
    <row r="88" spans="1:9" ht="27.75" customHeight="1">
      <c r="A88" s="12" t="s">
        <v>159</v>
      </c>
      <c r="B88" s="53" t="s">
        <v>8</v>
      </c>
      <c r="C88" s="53" t="s">
        <v>29</v>
      </c>
      <c r="D88" s="83" t="s">
        <v>142</v>
      </c>
      <c r="E88" s="84"/>
      <c r="F88" s="85"/>
      <c r="G88" s="53" t="s">
        <v>54</v>
      </c>
      <c r="H88" s="52">
        <v>143430</v>
      </c>
      <c r="I88" s="52">
        <v>143430</v>
      </c>
    </row>
    <row r="89" spans="1:9" ht="12.75">
      <c r="A89" s="17" t="s">
        <v>63</v>
      </c>
      <c r="B89" s="74" t="s">
        <v>8</v>
      </c>
      <c r="C89" s="74" t="s">
        <v>32</v>
      </c>
      <c r="D89" s="127" t="s">
        <v>100</v>
      </c>
      <c r="E89" s="128"/>
      <c r="F89" s="129"/>
      <c r="G89" s="74" t="s">
        <v>94</v>
      </c>
      <c r="H89" s="57">
        <f>SUM(H90)</f>
        <v>400000</v>
      </c>
      <c r="I89" s="57">
        <f>SUM(I90)</f>
        <v>105516</v>
      </c>
    </row>
    <row r="90" spans="1:9" ht="25.5" customHeight="1">
      <c r="A90" s="12" t="s">
        <v>78</v>
      </c>
      <c r="B90" s="53" t="s">
        <v>8</v>
      </c>
      <c r="C90" s="53" t="s">
        <v>32</v>
      </c>
      <c r="D90" s="83" t="s">
        <v>93</v>
      </c>
      <c r="E90" s="84"/>
      <c r="F90" s="85"/>
      <c r="G90" s="53" t="s">
        <v>94</v>
      </c>
      <c r="H90" s="52">
        <f>SUM(H94+H98)</f>
        <v>400000</v>
      </c>
      <c r="I90" s="52">
        <f>SUM(I94+I98)</f>
        <v>105516</v>
      </c>
    </row>
    <row r="91" spans="1:9" ht="24.75" customHeight="1">
      <c r="A91" s="12" t="s">
        <v>64</v>
      </c>
      <c r="B91" s="53" t="s">
        <v>8</v>
      </c>
      <c r="C91" s="53" t="s">
        <v>32</v>
      </c>
      <c r="D91" s="83" t="s">
        <v>143</v>
      </c>
      <c r="E91" s="84"/>
      <c r="F91" s="85"/>
      <c r="G91" s="53" t="s">
        <v>94</v>
      </c>
      <c r="H91" s="52">
        <f>SUM(H94)</f>
        <v>200000</v>
      </c>
      <c r="I91" s="52">
        <f>SUM(I94)</f>
        <v>105516</v>
      </c>
    </row>
    <row r="92" spans="1:9" ht="18.75" customHeight="1">
      <c r="A92" s="12" t="s">
        <v>95</v>
      </c>
      <c r="B92" s="53" t="s">
        <v>8</v>
      </c>
      <c r="C92" s="53" t="s">
        <v>32</v>
      </c>
      <c r="D92" s="83" t="s">
        <v>143</v>
      </c>
      <c r="E92" s="84"/>
      <c r="F92" s="85"/>
      <c r="G92" s="53" t="s">
        <v>96</v>
      </c>
      <c r="H92" s="52">
        <f>SUM(H93)</f>
        <v>200000</v>
      </c>
      <c r="I92" s="52">
        <f>SUM(I93)</f>
        <v>105516</v>
      </c>
    </row>
    <row r="93" spans="1:9" ht="26.25" customHeight="1">
      <c r="A93" s="12" t="s">
        <v>97</v>
      </c>
      <c r="B93" s="53" t="s">
        <v>8</v>
      </c>
      <c r="C93" s="53" t="s">
        <v>32</v>
      </c>
      <c r="D93" s="83" t="s">
        <v>143</v>
      </c>
      <c r="E93" s="84"/>
      <c r="F93" s="85"/>
      <c r="G93" s="53" t="s">
        <v>98</v>
      </c>
      <c r="H93" s="52">
        <f>SUM(H94)</f>
        <v>200000</v>
      </c>
      <c r="I93" s="52">
        <f>SUM(I94)</f>
        <v>105516</v>
      </c>
    </row>
    <row r="94" spans="1:9" ht="28.5" customHeight="1">
      <c r="A94" s="12" t="s">
        <v>39</v>
      </c>
      <c r="B94" s="53" t="s">
        <v>8</v>
      </c>
      <c r="C94" s="53" t="s">
        <v>32</v>
      </c>
      <c r="D94" s="83" t="s">
        <v>143</v>
      </c>
      <c r="E94" s="84"/>
      <c r="F94" s="85"/>
      <c r="G94" s="53" t="s">
        <v>40</v>
      </c>
      <c r="H94" s="52">
        <v>200000</v>
      </c>
      <c r="I94" s="52">
        <v>105516</v>
      </c>
    </row>
    <row r="95" spans="1:9" ht="28.5" customHeight="1">
      <c r="A95" s="18" t="s">
        <v>85</v>
      </c>
      <c r="B95" s="53" t="s">
        <v>8</v>
      </c>
      <c r="C95" s="53" t="s">
        <v>32</v>
      </c>
      <c r="D95" s="83" t="s">
        <v>144</v>
      </c>
      <c r="E95" s="84"/>
      <c r="F95" s="85"/>
      <c r="G95" s="53" t="s">
        <v>94</v>
      </c>
      <c r="H95" s="52">
        <f aca="true" t="shared" si="6" ref="H95:I97">SUM(H96)</f>
        <v>200000</v>
      </c>
      <c r="I95" s="52">
        <f t="shared" si="6"/>
        <v>0</v>
      </c>
    </row>
    <row r="96" spans="1:9" ht="26.25" customHeight="1">
      <c r="A96" s="12" t="s">
        <v>95</v>
      </c>
      <c r="B96" s="53" t="s">
        <v>8</v>
      </c>
      <c r="C96" s="53" t="s">
        <v>32</v>
      </c>
      <c r="D96" s="83" t="s">
        <v>144</v>
      </c>
      <c r="E96" s="84"/>
      <c r="F96" s="85"/>
      <c r="G96" s="53" t="s">
        <v>96</v>
      </c>
      <c r="H96" s="52">
        <f t="shared" si="6"/>
        <v>200000</v>
      </c>
      <c r="I96" s="52">
        <f t="shared" si="6"/>
        <v>0</v>
      </c>
    </row>
    <row r="97" spans="1:9" ht="25.5" customHeight="1">
      <c r="A97" s="12" t="s">
        <v>97</v>
      </c>
      <c r="B97" s="53" t="s">
        <v>8</v>
      </c>
      <c r="C97" s="53" t="s">
        <v>32</v>
      </c>
      <c r="D97" s="83" t="s">
        <v>144</v>
      </c>
      <c r="E97" s="84"/>
      <c r="F97" s="85"/>
      <c r="G97" s="53" t="s">
        <v>98</v>
      </c>
      <c r="H97" s="52">
        <f t="shared" si="6"/>
        <v>200000</v>
      </c>
      <c r="I97" s="52">
        <f t="shared" si="6"/>
        <v>0</v>
      </c>
    </row>
    <row r="98" spans="1:9" ht="24" customHeight="1">
      <c r="A98" s="12" t="s">
        <v>39</v>
      </c>
      <c r="B98" s="53" t="s">
        <v>8</v>
      </c>
      <c r="C98" s="53" t="s">
        <v>32</v>
      </c>
      <c r="D98" s="83" t="s">
        <v>144</v>
      </c>
      <c r="E98" s="84"/>
      <c r="F98" s="85"/>
      <c r="G98" s="53" t="s">
        <v>40</v>
      </c>
      <c r="H98" s="52">
        <v>200000</v>
      </c>
      <c r="I98" s="52">
        <v>0</v>
      </c>
    </row>
    <row r="99" spans="1:9" ht="25.5" customHeight="1">
      <c r="A99" s="31" t="s">
        <v>9</v>
      </c>
      <c r="B99" s="73" t="s">
        <v>10</v>
      </c>
      <c r="C99" s="73" t="s">
        <v>7</v>
      </c>
      <c r="D99" s="86" t="s">
        <v>100</v>
      </c>
      <c r="E99" s="87"/>
      <c r="F99" s="88"/>
      <c r="G99" s="73" t="s">
        <v>94</v>
      </c>
      <c r="H99" s="72">
        <f>SUM(H100,H110,H134)</f>
        <v>40399928.519999996</v>
      </c>
      <c r="I99" s="72">
        <f>SUM(I100,I110,I134)</f>
        <v>22420283.4</v>
      </c>
    </row>
    <row r="100" spans="1:9" ht="21.75" customHeight="1">
      <c r="A100" s="17" t="s">
        <v>17</v>
      </c>
      <c r="B100" s="56" t="s">
        <v>10</v>
      </c>
      <c r="C100" s="56" t="s">
        <v>1</v>
      </c>
      <c r="D100" s="121" t="s">
        <v>100</v>
      </c>
      <c r="E100" s="122"/>
      <c r="F100" s="123"/>
      <c r="G100" s="56" t="s">
        <v>94</v>
      </c>
      <c r="H100" s="58">
        <f>SUM(H101+H106)</f>
        <v>1065545.45</v>
      </c>
      <c r="I100" s="58">
        <f>SUM(I101+I106)</f>
        <v>858420.8</v>
      </c>
    </row>
    <row r="101" spans="1:9" ht="18" customHeight="1">
      <c r="A101" s="14" t="s">
        <v>76</v>
      </c>
      <c r="B101" s="51" t="s">
        <v>10</v>
      </c>
      <c r="C101" s="51" t="s">
        <v>1</v>
      </c>
      <c r="D101" s="124" t="s">
        <v>93</v>
      </c>
      <c r="E101" s="125"/>
      <c r="F101" s="126"/>
      <c r="G101" s="51" t="s">
        <v>94</v>
      </c>
      <c r="H101" s="52">
        <f aca="true" t="shared" si="7" ref="H101:I104">SUM(H102)</f>
        <v>4006</v>
      </c>
      <c r="I101" s="59">
        <f t="shared" si="7"/>
        <v>2807.68</v>
      </c>
    </row>
    <row r="102" spans="1:9" ht="21" customHeight="1">
      <c r="A102" s="43" t="s">
        <v>65</v>
      </c>
      <c r="B102" s="51" t="s">
        <v>10</v>
      </c>
      <c r="C102" s="51" t="s">
        <v>1</v>
      </c>
      <c r="D102" s="124" t="s">
        <v>145</v>
      </c>
      <c r="E102" s="125"/>
      <c r="F102" s="126"/>
      <c r="G102" s="51" t="s">
        <v>94</v>
      </c>
      <c r="H102" s="52">
        <f t="shared" si="7"/>
        <v>4006</v>
      </c>
      <c r="I102" s="52">
        <f t="shared" si="7"/>
        <v>2807.68</v>
      </c>
    </row>
    <row r="103" spans="1:9" ht="21" customHeight="1">
      <c r="A103" s="12" t="s">
        <v>95</v>
      </c>
      <c r="B103" s="51" t="s">
        <v>10</v>
      </c>
      <c r="C103" s="51" t="s">
        <v>1</v>
      </c>
      <c r="D103" s="124" t="s">
        <v>145</v>
      </c>
      <c r="E103" s="125"/>
      <c r="F103" s="126"/>
      <c r="G103" s="51" t="s">
        <v>96</v>
      </c>
      <c r="H103" s="52">
        <f t="shared" si="7"/>
        <v>4006</v>
      </c>
      <c r="I103" s="52">
        <f t="shared" si="7"/>
        <v>2807.68</v>
      </c>
    </row>
    <row r="104" spans="1:9" ht="21" customHeight="1">
      <c r="A104" s="12" t="s">
        <v>97</v>
      </c>
      <c r="B104" s="51" t="s">
        <v>10</v>
      </c>
      <c r="C104" s="51" t="s">
        <v>1</v>
      </c>
      <c r="D104" s="124" t="s">
        <v>145</v>
      </c>
      <c r="E104" s="125"/>
      <c r="F104" s="126"/>
      <c r="G104" s="51" t="s">
        <v>98</v>
      </c>
      <c r="H104" s="52">
        <f t="shared" si="7"/>
        <v>4006</v>
      </c>
      <c r="I104" s="52">
        <f t="shared" si="7"/>
        <v>2807.68</v>
      </c>
    </row>
    <row r="105" spans="1:9" ht="29.25" customHeight="1">
      <c r="A105" s="12" t="s">
        <v>39</v>
      </c>
      <c r="B105" s="54" t="s">
        <v>10</v>
      </c>
      <c r="C105" s="54" t="s">
        <v>1</v>
      </c>
      <c r="D105" s="98" t="s">
        <v>145</v>
      </c>
      <c r="E105" s="99"/>
      <c r="F105" s="100"/>
      <c r="G105" s="54" t="s">
        <v>40</v>
      </c>
      <c r="H105" s="55">
        <v>4006</v>
      </c>
      <c r="I105" s="55">
        <v>2807.68</v>
      </c>
    </row>
    <row r="106" spans="1:9" ht="29.25" customHeight="1">
      <c r="A106" s="164" t="s">
        <v>182</v>
      </c>
      <c r="B106" s="163" t="s">
        <v>10</v>
      </c>
      <c r="C106" s="163" t="s">
        <v>1</v>
      </c>
      <c r="D106" s="98" t="s">
        <v>183</v>
      </c>
      <c r="E106" s="99"/>
      <c r="F106" s="100"/>
      <c r="G106" s="54" t="s">
        <v>94</v>
      </c>
      <c r="H106" s="55">
        <f>SUM(H107)</f>
        <v>1061539.45</v>
      </c>
      <c r="I106" s="55">
        <f>SUM(I107)</f>
        <v>855613.12</v>
      </c>
    </row>
    <row r="107" spans="1:9" ht="29.25" customHeight="1">
      <c r="A107" s="164" t="s">
        <v>184</v>
      </c>
      <c r="B107" s="163" t="s">
        <v>10</v>
      </c>
      <c r="C107" s="163" t="s">
        <v>1</v>
      </c>
      <c r="D107" s="98" t="s">
        <v>183</v>
      </c>
      <c r="E107" s="99"/>
      <c r="F107" s="100"/>
      <c r="G107" s="54" t="s">
        <v>103</v>
      </c>
      <c r="H107" s="55">
        <f>SUM(H108)</f>
        <v>1061539.45</v>
      </c>
      <c r="I107" s="55">
        <f>SUM(I108)</f>
        <v>855613.12</v>
      </c>
    </row>
    <row r="108" spans="1:9" ht="29.25" customHeight="1">
      <c r="A108" s="164" t="s">
        <v>185</v>
      </c>
      <c r="B108" s="163" t="s">
        <v>10</v>
      </c>
      <c r="C108" s="163" t="s">
        <v>1</v>
      </c>
      <c r="D108" s="98" t="s">
        <v>183</v>
      </c>
      <c r="E108" s="99"/>
      <c r="F108" s="100"/>
      <c r="G108" s="54" t="s">
        <v>186</v>
      </c>
      <c r="H108" s="55">
        <f>SUM(H109)</f>
        <v>1061539.45</v>
      </c>
      <c r="I108" s="55">
        <f>SUM(I109)</f>
        <v>855613.12</v>
      </c>
    </row>
    <row r="109" spans="1:9" ht="45" customHeight="1">
      <c r="A109" s="164" t="s">
        <v>187</v>
      </c>
      <c r="B109" s="163" t="s">
        <v>10</v>
      </c>
      <c r="C109" s="163" t="s">
        <v>1</v>
      </c>
      <c r="D109" s="98" t="s">
        <v>183</v>
      </c>
      <c r="E109" s="99"/>
      <c r="F109" s="100"/>
      <c r="G109" s="54" t="s">
        <v>188</v>
      </c>
      <c r="H109" s="55">
        <v>1061539.45</v>
      </c>
      <c r="I109" s="55">
        <v>855613.12</v>
      </c>
    </row>
    <row r="110" spans="1:9" ht="21.75" customHeight="1">
      <c r="A110" s="17" t="s">
        <v>11</v>
      </c>
      <c r="B110" s="56" t="s">
        <v>10</v>
      </c>
      <c r="C110" s="56" t="s">
        <v>6</v>
      </c>
      <c r="D110" s="121" t="s">
        <v>100</v>
      </c>
      <c r="E110" s="122"/>
      <c r="F110" s="123"/>
      <c r="G110" s="56" t="s">
        <v>94</v>
      </c>
      <c r="H110" s="58">
        <f>SUM(H113+H117+H129+H125)</f>
        <v>12557755.95</v>
      </c>
      <c r="I110" s="58">
        <f>SUM(I113+I117+I129+I125)</f>
        <v>3883708.27</v>
      </c>
    </row>
    <row r="111" spans="1:9" ht="12.75">
      <c r="A111" s="14" t="s">
        <v>92</v>
      </c>
      <c r="B111" s="54" t="s">
        <v>10</v>
      </c>
      <c r="C111" s="54" t="s">
        <v>6</v>
      </c>
      <c r="D111" s="98" t="s">
        <v>93</v>
      </c>
      <c r="E111" s="99"/>
      <c r="F111" s="100"/>
      <c r="G111" s="54" t="s">
        <v>94</v>
      </c>
      <c r="H111" s="55">
        <f>SUM(H112)</f>
        <v>347982</v>
      </c>
      <c r="I111" s="52">
        <f aca="true" t="shared" si="8" ref="H111:I115">SUM(I112)</f>
        <v>124283.3</v>
      </c>
    </row>
    <row r="112" spans="1:9" ht="12.75">
      <c r="A112" s="14" t="s">
        <v>76</v>
      </c>
      <c r="B112" s="53" t="s">
        <v>10</v>
      </c>
      <c r="C112" s="53" t="s">
        <v>6</v>
      </c>
      <c r="D112" s="83" t="s">
        <v>93</v>
      </c>
      <c r="E112" s="84"/>
      <c r="F112" s="85"/>
      <c r="G112" s="53" t="s">
        <v>94</v>
      </c>
      <c r="H112" s="55">
        <f t="shared" si="8"/>
        <v>347982</v>
      </c>
      <c r="I112" s="52">
        <f t="shared" si="8"/>
        <v>124283.3</v>
      </c>
    </row>
    <row r="113" spans="1:9" ht="22.5" customHeight="1">
      <c r="A113" s="43" t="s">
        <v>66</v>
      </c>
      <c r="B113" s="53" t="s">
        <v>10</v>
      </c>
      <c r="C113" s="53" t="s">
        <v>6</v>
      </c>
      <c r="D113" s="83" t="s">
        <v>146</v>
      </c>
      <c r="E113" s="84"/>
      <c r="F113" s="85"/>
      <c r="G113" s="53" t="s">
        <v>94</v>
      </c>
      <c r="H113" s="52">
        <f t="shared" si="8"/>
        <v>347982</v>
      </c>
      <c r="I113" s="55">
        <f t="shared" si="8"/>
        <v>124283.3</v>
      </c>
    </row>
    <row r="114" spans="1:9" ht="24.75" customHeight="1">
      <c r="A114" s="12" t="s">
        <v>95</v>
      </c>
      <c r="B114" s="54" t="s">
        <v>10</v>
      </c>
      <c r="C114" s="54" t="s">
        <v>6</v>
      </c>
      <c r="D114" s="83" t="s">
        <v>146</v>
      </c>
      <c r="E114" s="84"/>
      <c r="F114" s="85"/>
      <c r="G114" s="54" t="s">
        <v>96</v>
      </c>
      <c r="H114" s="55">
        <f t="shared" si="8"/>
        <v>347982</v>
      </c>
      <c r="I114" s="55">
        <f t="shared" si="8"/>
        <v>124283.3</v>
      </c>
    </row>
    <row r="115" spans="1:9" ht="25.5" customHeight="1">
      <c r="A115" s="12" t="s">
        <v>97</v>
      </c>
      <c r="B115" s="54" t="s">
        <v>10</v>
      </c>
      <c r="C115" s="54" t="s">
        <v>6</v>
      </c>
      <c r="D115" s="83" t="s">
        <v>146</v>
      </c>
      <c r="E115" s="84"/>
      <c r="F115" s="85"/>
      <c r="G115" s="54" t="s">
        <v>98</v>
      </c>
      <c r="H115" s="55">
        <f>SUM(H116)</f>
        <v>347982</v>
      </c>
      <c r="I115" s="55">
        <f t="shared" si="8"/>
        <v>124283.3</v>
      </c>
    </row>
    <row r="116" spans="1:9" ht="24" customHeight="1">
      <c r="A116" s="12" t="s">
        <v>39</v>
      </c>
      <c r="B116" s="53" t="s">
        <v>10</v>
      </c>
      <c r="C116" s="53" t="s">
        <v>6</v>
      </c>
      <c r="D116" s="83" t="s">
        <v>156</v>
      </c>
      <c r="E116" s="84"/>
      <c r="F116" s="85"/>
      <c r="G116" s="53" t="s">
        <v>40</v>
      </c>
      <c r="H116" s="52">
        <v>347982</v>
      </c>
      <c r="I116" s="52">
        <v>124283.3</v>
      </c>
    </row>
    <row r="117" spans="1:9" ht="41.25">
      <c r="A117" s="12" t="s">
        <v>86</v>
      </c>
      <c r="B117" s="53" t="s">
        <v>10</v>
      </c>
      <c r="C117" s="53" t="s">
        <v>6</v>
      </c>
      <c r="D117" s="83" t="s">
        <v>147</v>
      </c>
      <c r="E117" s="84"/>
      <c r="F117" s="85"/>
      <c r="G117" s="53" t="s">
        <v>94</v>
      </c>
      <c r="H117" s="52">
        <f>SUM(H122+H118)</f>
        <v>6704071.47</v>
      </c>
      <c r="I117" s="52">
        <f>SUM(I118)</f>
        <v>1869424.97</v>
      </c>
    </row>
    <row r="118" spans="1:9" ht="21">
      <c r="A118" s="12" t="s">
        <v>95</v>
      </c>
      <c r="B118" s="53" t="s">
        <v>10</v>
      </c>
      <c r="C118" s="53" t="s">
        <v>6</v>
      </c>
      <c r="D118" s="83" t="s">
        <v>147</v>
      </c>
      <c r="E118" s="84"/>
      <c r="F118" s="85"/>
      <c r="G118" s="53" t="s">
        <v>96</v>
      </c>
      <c r="H118" s="52">
        <f>SUM(H119)</f>
        <v>5153982.17</v>
      </c>
      <c r="I118" s="52">
        <f>SUM(I119)</f>
        <v>1869424.97</v>
      </c>
    </row>
    <row r="119" spans="1:9" ht="22.5" customHeight="1">
      <c r="A119" s="12" t="s">
        <v>97</v>
      </c>
      <c r="B119" s="53" t="s">
        <v>10</v>
      </c>
      <c r="C119" s="53" t="s">
        <v>6</v>
      </c>
      <c r="D119" s="83" t="s">
        <v>147</v>
      </c>
      <c r="E119" s="84"/>
      <c r="F119" s="85"/>
      <c r="G119" s="53" t="s">
        <v>98</v>
      </c>
      <c r="H119" s="52">
        <f>SUM(H120:H121)</f>
        <v>5153982.17</v>
      </c>
      <c r="I119" s="52">
        <f>SUM(I120:I121)</f>
        <v>1869424.97</v>
      </c>
    </row>
    <row r="120" spans="1:9" ht="21.75" customHeight="1">
      <c r="A120" s="12" t="s">
        <v>120</v>
      </c>
      <c r="B120" s="53" t="s">
        <v>10</v>
      </c>
      <c r="C120" s="53" t="s">
        <v>6</v>
      </c>
      <c r="D120" s="83" t="s">
        <v>147</v>
      </c>
      <c r="E120" s="84"/>
      <c r="F120" s="85"/>
      <c r="G120" s="53" t="s">
        <v>53</v>
      </c>
      <c r="H120" s="52">
        <v>0</v>
      </c>
      <c r="I120" s="52">
        <v>0</v>
      </c>
    </row>
    <row r="121" spans="1:9" ht="25.5" customHeight="1">
      <c r="A121" s="12" t="s">
        <v>39</v>
      </c>
      <c r="B121" s="53" t="s">
        <v>10</v>
      </c>
      <c r="C121" s="53" t="s">
        <v>6</v>
      </c>
      <c r="D121" s="83" t="s">
        <v>147</v>
      </c>
      <c r="E121" s="84"/>
      <c r="F121" s="85"/>
      <c r="G121" s="53" t="s">
        <v>40</v>
      </c>
      <c r="H121" s="52">
        <v>5153982.17</v>
      </c>
      <c r="I121" s="52">
        <v>1869424.97</v>
      </c>
    </row>
    <row r="122" spans="1:9" ht="25.5" customHeight="1">
      <c r="A122" s="12" t="s">
        <v>158</v>
      </c>
      <c r="B122" s="53" t="s">
        <v>10</v>
      </c>
      <c r="C122" s="53" t="s">
        <v>6</v>
      </c>
      <c r="D122" s="83" t="s">
        <v>147</v>
      </c>
      <c r="E122" s="84"/>
      <c r="F122" s="85"/>
      <c r="G122" s="53" t="s">
        <v>107</v>
      </c>
      <c r="H122" s="52">
        <f>SUM(H123)</f>
        <v>1550089.3</v>
      </c>
      <c r="I122" s="52">
        <f>SUM(I123)</f>
        <v>0</v>
      </c>
    </row>
    <row r="123" spans="1:9" ht="25.5" customHeight="1">
      <c r="A123" s="12" t="s">
        <v>108</v>
      </c>
      <c r="B123" s="53" t="s">
        <v>10</v>
      </c>
      <c r="C123" s="53" t="s">
        <v>6</v>
      </c>
      <c r="D123" s="83" t="s">
        <v>147</v>
      </c>
      <c r="E123" s="84"/>
      <c r="F123" s="85"/>
      <c r="G123" s="53" t="s">
        <v>109</v>
      </c>
      <c r="H123" s="52">
        <f>SUM(H124)</f>
        <v>1550089.3</v>
      </c>
      <c r="I123" s="52">
        <f>SUM(I124)</f>
        <v>0</v>
      </c>
    </row>
    <row r="124" spans="1:9" ht="25.5" customHeight="1">
      <c r="A124" s="12" t="s">
        <v>159</v>
      </c>
      <c r="B124" s="53" t="s">
        <v>10</v>
      </c>
      <c r="C124" s="53" t="s">
        <v>6</v>
      </c>
      <c r="D124" s="83" t="s">
        <v>147</v>
      </c>
      <c r="E124" s="84"/>
      <c r="F124" s="85"/>
      <c r="G124" s="53" t="s">
        <v>54</v>
      </c>
      <c r="H124" s="52">
        <v>1550089.3</v>
      </c>
      <c r="I124" s="52">
        <v>0</v>
      </c>
    </row>
    <row r="125" spans="1:9" ht="24.75" customHeight="1">
      <c r="A125" s="42" t="s">
        <v>86</v>
      </c>
      <c r="B125" s="53" t="s">
        <v>10</v>
      </c>
      <c r="C125" s="53" t="s">
        <v>6</v>
      </c>
      <c r="D125" s="83" t="s">
        <v>157</v>
      </c>
      <c r="E125" s="119"/>
      <c r="F125" s="120"/>
      <c r="G125" s="53" t="s">
        <v>94</v>
      </c>
      <c r="H125" s="52">
        <f aca="true" t="shared" si="9" ref="H125:I127">SUM(H126)</f>
        <v>3615702.48</v>
      </c>
      <c r="I125" s="52">
        <f t="shared" si="9"/>
        <v>0</v>
      </c>
    </row>
    <row r="126" spans="1:9" ht="28.5" customHeight="1">
      <c r="A126" s="12" t="s">
        <v>158</v>
      </c>
      <c r="B126" s="53" t="s">
        <v>10</v>
      </c>
      <c r="C126" s="53" t="s">
        <v>6</v>
      </c>
      <c r="D126" s="83" t="s">
        <v>157</v>
      </c>
      <c r="E126" s="119"/>
      <c r="F126" s="120"/>
      <c r="G126" s="53" t="s">
        <v>107</v>
      </c>
      <c r="H126" s="52">
        <f t="shared" si="9"/>
        <v>3615702.48</v>
      </c>
      <c r="I126" s="52">
        <f t="shared" si="9"/>
        <v>0</v>
      </c>
    </row>
    <row r="127" spans="1:9" ht="24.75" customHeight="1">
      <c r="A127" s="12" t="s">
        <v>108</v>
      </c>
      <c r="B127" s="53" t="s">
        <v>10</v>
      </c>
      <c r="C127" s="53" t="s">
        <v>6</v>
      </c>
      <c r="D127" s="83" t="s">
        <v>157</v>
      </c>
      <c r="E127" s="119"/>
      <c r="F127" s="120"/>
      <c r="G127" s="53" t="s">
        <v>109</v>
      </c>
      <c r="H127" s="52">
        <f t="shared" si="9"/>
        <v>3615702.48</v>
      </c>
      <c r="I127" s="52">
        <f t="shared" si="9"/>
        <v>0</v>
      </c>
    </row>
    <row r="128" spans="1:9" ht="22.5" customHeight="1">
      <c r="A128" s="12" t="s">
        <v>159</v>
      </c>
      <c r="B128" s="53" t="s">
        <v>10</v>
      </c>
      <c r="C128" s="53" t="s">
        <v>6</v>
      </c>
      <c r="D128" s="83" t="s">
        <v>157</v>
      </c>
      <c r="E128" s="119"/>
      <c r="F128" s="120"/>
      <c r="G128" s="53" t="s">
        <v>54</v>
      </c>
      <c r="H128" s="52">
        <v>3615702.48</v>
      </c>
      <c r="I128" s="52">
        <v>0</v>
      </c>
    </row>
    <row r="129" spans="1:9" ht="22.5" customHeight="1">
      <c r="A129" s="165" t="s">
        <v>189</v>
      </c>
      <c r="B129" s="53" t="s">
        <v>10</v>
      </c>
      <c r="C129" s="53" t="s">
        <v>6</v>
      </c>
      <c r="D129" s="83" t="s">
        <v>192</v>
      </c>
      <c r="E129" s="84"/>
      <c r="F129" s="85"/>
      <c r="G129" s="53" t="s">
        <v>94</v>
      </c>
      <c r="H129" s="52">
        <f>SUM(H130)</f>
        <v>1890000</v>
      </c>
      <c r="I129" s="52">
        <f>SUM(I130)</f>
        <v>1890000</v>
      </c>
    </row>
    <row r="130" spans="1:9" ht="22.5" customHeight="1">
      <c r="A130" s="162" t="s">
        <v>190</v>
      </c>
      <c r="B130" s="53" t="s">
        <v>10</v>
      </c>
      <c r="C130" s="53" t="s">
        <v>6</v>
      </c>
      <c r="D130" s="83" t="s">
        <v>192</v>
      </c>
      <c r="E130" s="84"/>
      <c r="F130" s="85"/>
      <c r="G130" s="53" t="s">
        <v>94</v>
      </c>
      <c r="H130" s="52">
        <f>SUM(H131)</f>
        <v>1890000</v>
      </c>
      <c r="I130" s="52">
        <f>SUM(I131)</f>
        <v>1890000</v>
      </c>
    </row>
    <row r="131" spans="1:9" ht="22.5" customHeight="1">
      <c r="A131" s="162" t="s">
        <v>102</v>
      </c>
      <c r="B131" s="53" t="s">
        <v>10</v>
      </c>
      <c r="C131" s="53" t="s">
        <v>6</v>
      </c>
      <c r="D131" s="83" t="s">
        <v>192</v>
      </c>
      <c r="E131" s="84"/>
      <c r="F131" s="85"/>
      <c r="G131" s="53" t="s">
        <v>103</v>
      </c>
      <c r="H131" s="52">
        <f>SUM(H133)</f>
        <v>1890000</v>
      </c>
      <c r="I131" s="52">
        <f>SUM(I133)</f>
        <v>1890000</v>
      </c>
    </row>
    <row r="132" spans="1:9" ht="22.5" customHeight="1">
      <c r="A132" s="162" t="s">
        <v>191</v>
      </c>
      <c r="B132" s="53" t="s">
        <v>10</v>
      </c>
      <c r="C132" s="53" t="s">
        <v>6</v>
      </c>
      <c r="D132" s="83" t="s">
        <v>192</v>
      </c>
      <c r="E132" s="84"/>
      <c r="F132" s="85"/>
      <c r="G132" s="53" t="s">
        <v>186</v>
      </c>
      <c r="H132" s="52">
        <f>SUM(H133)</f>
        <v>1890000</v>
      </c>
      <c r="I132" s="52">
        <f>SUM(I133)</f>
        <v>1890000</v>
      </c>
    </row>
    <row r="133" spans="1:9" ht="22.5" customHeight="1">
      <c r="A133" s="162" t="s">
        <v>187</v>
      </c>
      <c r="B133" s="53" t="s">
        <v>10</v>
      </c>
      <c r="C133" s="53" t="s">
        <v>6</v>
      </c>
      <c r="D133" s="83" t="s">
        <v>192</v>
      </c>
      <c r="E133" s="84"/>
      <c r="F133" s="85"/>
      <c r="G133" s="53" t="s">
        <v>188</v>
      </c>
      <c r="H133" s="52">
        <v>1890000</v>
      </c>
      <c r="I133" s="52">
        <v>1890000</v>
      </c>
    </row>
    <row r="134" spans="1:9" ht="21.75" customHeight="1">
      <c r="A134" s="24" t="s">
        <v>18</v>
      </c>
      <c r="B134" s="56" t="s">
        <v>10</v>
      </c>
      <c r="C134" s="56" t="s">
        <v>20</v>
      </c>
      <c r="D134" s="121" t="s">
        <v>100</v>
      </c>
      <c r="E134" s="122"/>
      <c r="F134" s="123"/>
      <c r="G134" s="56" t="s">
        <v>94</v>
      </c>
      <c r="H134" s="58">
        <f>SUM(H135)</f>
        <v>26776627.12</v>
      </c>
      <c r="I134" s="58">
        <f>SUM(I135)</f>
        <v>17678154.33</v>
      </c>
    </row>
    <row r="135" spans="1:9" s="29" customFormat="1" ht="22.5" customHeight="1">
      <c r="A135" s="23" t="s">
        <v>76</v>
      </c>
      <c r="B135" s="35" t="s">
        <v>10</v>
      </c>
      <c r="C135" s="35" t="s">
        <v>20</v>
      </c>
      <c r="D135" s="116" t="s">
        <v>93</v>
      </c>
      <c r="E135" s="117"/>
      <c r="F135" s="118"/>
      <c r="G135" s="35"/>
      <c r="H135" s="25">
        <f>SUM(H140,H144,H148)</f>
        <v>26776627.12</v>
      </c>
      <c r="I135" s="25">
        <f>SUM(I140,I144,I148)</f>
        <v>17678154.33</v>
      </c>
    </row>
    <row r="136" spans="1:9" ht="23.25" customHeight="1">
      <c r="A136" s="22" t="s">
        <v>66</v>
      </c>
      <c r="B136" s="35" t="s">
        <v>10</v>
      </c>
      <c r="C136" s="35" t="s">
        <v>20</v>
      </c>
      <c r="D136" s="116" t="s">
        <v>146</v>
      </c>
      <c r="E136" s="117"/>
      <c r="F136" s="118"/>
      <c r="G136" s="35" t="s">
        <v>94</v>
      </c>
      <c r="H136" s="25">
        <f aca="true" t="shared" si="10" ref="H136:I138">SUM(H137)</f>
        <v>0</v>
      </c>
      <c r="I136" s="46">
        <f t="shared" si="10"/>
        <v>0</v>
      </c>
    </row>
    <row r="137" spans="1:9" ht="20.25" customHeight="1">
      <c r="A137" s="12" t="s">
        <v>95</v>
      </c>
      <c r="B137" s="54" t="s">
        <v>10</v>
      </c>
      <c r="C137" s="54" t="s">
        <v>20</v>
      </c>
      <c r="D137" s="98" t="s">
        <v>146</v>
      </c>
      <c r="E137" s="99"/>
      <c r="F137" s="100"/>
      <c r="G137" s="54" t="s">
        <v>96</v>
      </c>
      <c r="H137" s="55">
        <f t="shared" si="10"/>
        <v>0</v>
      </c>
      <c r="I137" s="52">
        <f t="shared" si="10"/>
        <v>0</v>
      </c>
    </row>
    <row r="138" spans="1:9" ht="21" customHeight="1">
      <c r="A138" s="12" t="s">
        <v>97</v>
      </c>
      <c r="B138" s="54" t="s">
        <v>10</v>
      </c>
      <c r="C138" s="54" t="s">
        <v>20</v>
      </c>
      <c r="D138" s="98" t="s">
        <v>146</v>
      </c>
      <c r="E138" s="99"/>
      <c r="F138" s="100"/>
      <c r="G138" s="54" t="s">
        <v>98</v>
      </c>
      <c r="H138" s="55">
        <f t="shared" si="10"/>
        <v>0</v>
      </c>
      <c r="I138" s="52">
        <f t="shared" si="10"/>
        <v>0</v>
      </c>
    </row>
    <row r="139" spans="1:9" ht="14.25" customHeight="1">
      <c r="A139" s="12" t="s">
        <v>39</v>
      </c>
      <c r="B139" s="54" t="s">
        <v>10</v>
      </c>
      <c r="C139" s="54" t="s">
        <v>20</v>
      </c>
      <c r="D139" s="98" t="s">
        <v>146</v>
      </c>
      <c r="E139" s="99"/>
      <c r="F139" s="100"/>
      <c r="G139" s="54" t="s">
        <v>40</v>
      </c>
      <c r="H139" s="55">
        <v>0</v>
      </c>
      <c r="I139" s="52">
        <v>0</v>
      </c>
    </row>
    <row r="140" spans="1:9" ht="59.25" customHeight="1">
      <c r="A140" s="22" t="s">
        <v>68</v>
      </c>
      <c r="B140" s="35" t="s">
        <v>10</v>
      </c>
      <c r="C140" s="35" t="s">
        <v>20</v>
      </c>
      <c r="D140" s="116" t="s">
        <v>148</v>
      </c>
      <c r="E140" s="117"/>
      <c r="F140" s="118"/>
      <c r="G140" s="35" t="s">
        <v>94</v>
      </c>
      <c r="H140" s="25">
        <f aca="true" t="shared" si="11" ref="H140:I142">SUM(H141)</f>
        <v>1216780</v>
      </c>
      <c r="I140" s="46">
        <f t="shared" si="11"/>
        <v>647783.27</v>
      </c>
    </row>
    <row r="141" spans="1:9" ht="21" customHeight="1">
      <c r="A141" s="12" t="s">
        <v>95</v>
      </c>
      <c r="B141" s="54" t="s">
        <v>10</v>
      </c>
      <c r="C141" s="54" t="s">
        <v>20</v>
      </c>
      <c r="D141" s="98" t="s">
        <v>148</v>
      </c>
      <c r="E141" s="99"/>
      <c r="F141" s="100"/>
      <c r="G141" s="54" t="s">
        <v>96</v>
      </c>
      <c r="H141" s="55">
        <f t="shared" si="11"/>
        <v>1216780</v>
      </c>
      <c r="I141" s="52">
        <f t="shared" si="11"/>
        <v>647783.27</v>
      </c>
    </row>
    <row r="142" spans="1:9" ht="21" customHeight="1">
      <c r="A142" s="12" t="s">
        <v>97</v>
      </c>
      <c r="B142" s="54" t="s">
        <v>10</v>
      </c>
      <c r="C142" s="54" t="s">
        <v>20</v>
      </c>
      <c r="D142" s="98" t="s">
        <v>148</v>
      </c>
      <c r="E142" s="99"/>
      <c r="F142" s="100"/>
      <c r="G142" s="54" t="s">
        <v>98</v>
      </c>
      <c r="H142" s="55">
        <f t="shared" si="11"/>
        <v>1216780</v>
      </c>
      <c r="I142" s="52">
        <f t="shared" si="11"/>
        <v>647783.27</v>
      </c>
    </row>
    <row r="143" spans="1:9" ht="21" customHeight="1">
      <c r="A143" s="12" t="s">
        <v>39</v>
      </c>
      <c r="B143" s="54" t="s">
        <v>10</v>
      </c>
      <c r="C143" s="54" t="s">
        <v>20</v>
      </c>
      <c r="D143" s="98" t="s">
        <v>148</v>
      </c>
      <c r="E143" s="99"/>
      <c r="F143" s="100"/>
      <c r="G143" s="54" t="s">
        <v>40</v>
      </c>
      <c r="H143" s="55">
        <v>1216780</v>
      </c>
      <c r="I143" s="55">
        <v>647783.27</v>
      </c>
    </row>
    <row r="144" spans="1:9" ht="24" customHeight="1">
      <c r="A144" s="22" t="s">
        <v>67</v>
      </c>
      <c r="B144" s="35" t="s">
        <v>10</v>
      </c>
      <c r="C144" s="35" t="s">
        <v>20</v>
      </c>
      <c r="D144" s="116" t="s">
        <v>149</v>
      </c>
      <c r="E144" s="117"/>
      <c r="F144" s="118"/>
      <c r="G144" s="35" t="s">
        <v>94</v>
      </c>
      <c r="H144" s="25">
        <f aca="true" t="shared" si="12" ref="H144:I146">SUM(H145)</f>
        <v>93878</v>
      </c>
      <c r="I144" s="46">
        <f t="shared" si="12"/>
        <v>93878</v>
      </c>
    </row>
    <row r="145" spans="1:9" ht="21" customHeight="1">
      <c r="A145" s="12" t="s">
        <v>95</v>
      </c>
      <c r="B145" s="54" t="s">
        <v>10</v>
      </c>
      <c r="C145" s="54" t="s">
        <v>20</v>
      </c>
      <c r="D145" s="98" t="s">
        <v>149</v>
      </c>
      <c r="E145" s="99"/>
      <c r="F145" s="100"/>
      <c r="G145" s="54" t="s">
        <v>96</v>
      </c>
      <c r="H145" s="55">
        <f t="shared" si="12"/>
        <v>93878</v>
      </c>
      <c r="I145" s="52">
        <f t="shared" si="12"/>
        <v>93878</v>
      </c>
    </row>
    <row r="146" spans="1:9" ht="23.25" customHeight="1">
      <c r="A146" s="12" t="s">
        <v>97</v>
      </c>
      <c r="B146" s="54" t="s">
        <v>10</v>
      </c>
      <c r="C146" s="54" t="s">
        <v>20</v>
      </c>
      <c r="D146" s="98" t="s">
        <v>149</v>
      </c>
      <c r="E146" s="99"/>
      <c r="F146" s="100"/>
      <c r="G146" s="54" t="s">
        <v>98</v>
      </c>
      <c r="H146" s="55">
        <f t="shared" si="12"/>
        <v>93878</v>
      </c>
      <c r="I146" s="52">
        <f t="shared" si="12"/>
        <v>93878</v>
      </c>
    </row>
    <row r="147" spans="1:9" ht="13.5" customHeight="1">
      <c r="A147" s="12" t="s">
        <v>39</v>
      </c>
      <c r="B147" s="54" t="s">
        <v>10</v>
      </c>
      <c r="C147" s="54" t="s">
        <v>20</v>
      </c>
      <c r="D147" s="98" t="s">
        <v>149</v>
      </c>
      <c r="E147" s="99"/>
      <c r="F147" s="100"/>
      <c r="G147" s="54" t="s">
        <v>40</v>
      </c>
      <c r="H147" s="55">
        <v>93878</v>
      </c>
      <c r="I147" s="52">
        <v>93878</v>
      </c>
    </row>
    <row r="148" spans="1:9" ht="21" customHeight="1">
      <c r="A148" s="22" t="s">
        <v>82</v>
      </c>
      <c r="B148" s="82" t="s">
        <v>10</v>
      </c>
      <c r="C148" s="82" t="s">
        <v>20</v>
      </c>
      <c r="D148" s="110" t="s">
        <v>93</v>
      </c>
      <c r="E148" s="111"/>
      <c r="F148" s="112"/>
      <c r="G148" s="82" t="s">
        <v>94</v>
      </c>
      <c r="H148" s="68">
        <f>SUM(H149,H153,H157,H162)</f>
        <v>25465969.12</v>
      </c>
      <c r="I148" s="68">
        <f>SUM(I149,I153,I157,I162)</f>
        <v>16936493.06</v>
      </c>
    </row>
    <row r="149" spans="1:9" ht="26.25" customHeight="1">
      <c r="A149" s="34" t="s">
        <v>19</v>
      </c>
      <c r="B149" s="80" t="s">
        <v>10</v>
      </c>
      <c r="C149" s="80" t="s">
        <v>20</v>
      </c>
      <c r="D149" s="113" t="s">
        <v>150</v>
      </c>
      <c r="E149" s="114"/>
      <c r="F149" s="115"/>
      <c r="G149" s="80" t="s">
        <v>94</v>
      </c>
      <c r="H149" s="69">
        <f aca="true" t="shared" si="13" ref="H149:I151">SUM(H150)</f>
        <v>10511812.65</v>
      </c>
      <c r="I149" s="69">
        <f t="shared" si="13"/>
        <v>5912074.43</v>
      </c>
    </row>
    <row r="150" spans="1:9" ht="27" customHeight="1">
      <c r="A150" s="12" t="s">
        <v>95</v>
      </c>
      <c r="B150" s="61" t="s">
        <v>10</v>
      </c>
      <c r="C150" s="61" t="s">
        <v>20</v>
      </c>
      <c r="D150" s="83" t="s">
        <v>150</v>
      </c>
      <c r="E150" s="84"/>
      <c r="F150" s="85"/>
      <c r="G150" s="53" t="s">
        <v>96</v>
      </c>
      <c r="H150" s="55">
        <f t="shared" si="13"/>
        <v>10511812.65</v>
      </c>
      <c r="I150" s="52">
        <f t="shared" si="13"/>
        <v>5912074.43</v>
      </c>
    </row>
    <row r="151" spans="1:9" ht="12.75" customHeight="1">
      <c r="A151" s="12" t="s">
        <v>97</v>
      </c>
      <c r="B151" s="61" t="s">
        <v>10</v>
      </c>
      <c r="C151" s="61" t="s">
        <v>20</v>
      </c>
      <c r="D151" s="83" t="s">
        <v>160</v>
      </c>
      <c r="E151" s="84"/>
      <c r="F151" s="85"/>
      <c r="G151" s="53" t="s">
        <v>98</v>
      </c>
      <c r="H151" s="55">
        <f t="shared" si="13"/>
        <v>10511812.65</v>
      </c>
      <c r="I151" s="52">
        <f t="shared" si="13"/>
        <v>5912074.43</v>
      </c>
    </row>
    <row r="152" spans="1:9" ht="23.25" customHeight="1">
      <c r="A152" s="12" t="s">
        <v>39</v>
      </c>
      <c r="B152" s="53" t="s">
        <v>10</v>
      </c>
      <c r="C152" s="53" t="s">
        <v>20</v>
      </c>
      <c r="D152" s="83" t="s">
        <v>150</v>
      </c>
      <c r="E152" s="84"/>
      <c r="F152" s="85"/>
      <c r="G152" s="53" t="s">
        <v>40</v>
      </c>
      <c r="H152" s="52">
        <v>10511812.65</v>
      </c>
      <c r="I152" s="52">
        <v>5912074.43</v>
      </c>
    </row>
    <row r="153" spans="1:9" ht="24.75" customHeight="1">
      <c r="A153" s="36" t="s">
        <v>21</v>
      </c>
      <c r="B153" s="80" t="s">
        <v>10</v>
      </c>
      <c r="C153" s="80" t="s">
        <v>20</v>
      </c>
      <c r="D153" s="113" t="s">
        <v>151</v>
      </c>
      <c r="E153" s="114"/>
      <c r="F153" s="115"/>
      <c r="G153" s="80" t="s">
        <v>94</v>
      </c>
      <c r="H153" s="69">
        <f aca="true" t="shared" si="14" ref="H153:I155">SUM(H154)</f>
        <v>1000000</v>
      </c>
      <c r="I153" s="69">
        <f t="shared" si="14"/>
        <v>552978.39</v>
      </c>
    </row>
    <row r="154" spans="1:9" ht="26.25" customHeight="1">
      <c r="A154" s="12" t="s">
        <v>95</v>
      </c>
      <c r="B154" s="53" t="s">
        <v>10</v>
      </c>
      <c r="C154" s="53" t="s">
        <v>20</v>
      </c>
      <c r="D154" s="83" t="s">
        <v>151</v>
      </c>
      <c r="E154" s="84"/>
      <c r="F154" s="85"/>
      <c r="G154" s="53" t="s">
        <v>96</v>
      </c>
      <c r="H154" s="55">
        <f t="shared" si="14"/>
        <v>1000000</v>
      </c>
      <c r="I154" s="55">
        <f t="shared" si="14"/>
        <v>552978.39</v>
      </c>
    </row>
    <row r="155" spans="1:9" ht="12" customHeight="1">
      <c r="A155" s="12" t="s">
        <v>97</v>
      </c>
      <c r="B155" s="53" t="s">
        <v>10</v>
      </c>
      <c r="C155" s="53" t="s">
        <v>20</v>
      </c>
      <c r="D155" s="83" t="s">
        <v>151</v>
      </c>
      <c r="E155" s="84"/>
      <c r="F155" s="85"/>
      <c r="G155" s="53" t="s">
        <v>98</v>
      </c>
      <c r="H155" s="55">
        <f t="shared" si="14"/>
        <v>1000000</v>
      </c>
      <c r="I155" s="55">
        <f t="shared" si="14"/>
        <v>552978.39</v>
      </c>
    </row>
    <row r="156" spans="1:9" ht="24.75" customHeight="1">
      <c r="A156" s="12" t="s">
        <v>39</v>
      </c>
      <c r="B156" s="54" t="s">
        <v>10</v>
      </c>
      <c r="C156" s="54" t="s">
        <v>20</v>
      </c>
      <c r="D156" s="83" t="s">
        <v>151</v>
      </c>
      <c r="E156" s="84"/>
      <c r="F156" s="85"/>
      <c r="G156" s="54" t="s">
        <v>40</v>
      </c>
      <c r="H156" s="55">
        <v>1000000</v>
      </c>
      <c r="I156" s="55">
        <v>552978.39</v>
      </c>
    </row>
    <row r="157" spans="1:9" ht="21.75" customHeight="1">
      <c r="A157" s="18" t="s">
        <v>87</v>
      </c>
      <c r="B157" s="80" t="s">
        <v>10</v>
      </c>
      <c r="C157" s="80" t="s">
        <v>20</v>
      </c>
      <c r="D157" s="113" t="s">
        <v>152</v>
      </c>
      <c r="E157" s="114"/>
      <c r="F157" s="115"/>
      <c r="G157" s="80" t="s">
        <v>94</v>
      </c>
      <c r="H157" s="69">
        <f>SUM(H158)</f>
        <v>300000</v>
      </c>
      <c r="I157" s="81">
        <f>SUM(I158)</f>
        <v>34129</v>
      </c>
    </row>
    <row r="158" spans="1:9" s="39" customFormat="1" ht="21.75" customHeight="1">
      <c r="A158" s="12" t="s">
        <v>95</v>
      </c>
      <c r="B158" s="61" t="s">
        <v>10</v>
      </c>
      <c r="C158" s="61" t="s">
        <v>20</v>
      </c>
      <c r="D158" s="83" t="s">
        <v>152</v>
      </c>
      <c r="E158" s="84"/>
      <c r="F158" s="85"/>
      <c r="G158" s="53" t="s">
        <v>96</v>
      </c>
      <c r="H158" s="55">
        <f>SUM(H159)</f>
        <v>300000</v>
      </c>
      <c r="I158" s="52">
        <f>SUM(I159)</f>
        <v>34129</v>
      </c>
    </row>
    <row r="159" spans="1:9" ht="24" customHeight="1">
      <c r="A159" s="12" t="s">
        <v>97</v>
      </c>
      <c r="B159" s="61" t="s">
        <v>10</v>
      </c>
      <c r="C159" s="61" t="s">
        <v>20</v>
      </c>
      <c r="D159" s="83" t="s">
        <v>152</v>
      </c>
      <c r="E159" s="84"/>
      <c r="F159" s="85"/>
      <c r="G159" s="53" t="s">
        <v>98</v>
      </c>
      <c r="H159" s="55">
        <f>SUM(H160:H161)</f>
        <v>300000</v>
      </c>
      <c r="I159" s="52">
        <f>SUM(I160:I161)</f>
        <v>34129</v>
      </c>
    </row>
    <row r="160" spans="1:9" ht="20.25">
      <c r="A160" s="38" t="s">
        <v>51</v>
      </c>
      <c r="B160" s="62" t="s">
        <v>10</v>
      </c>
      <c r="C160" s="62" t="s">
        <v>20</v>
      </c>
      <c r="D160" s="104" t="s">
        <v>152</v>
      </c>
      <c r="E160" s="105"/>
      <c r="F160" s="106"/>
      <c r="G160" s="62" t="s">
        <v>53</v>
      </c>
      <c r="H160" s="55">
        <v>0</v>
      </c>
      <c r="I160" s="52">
        <v>0</v>
      </c>
    </row>
    <row r="161" spans="1:9" ht="21">
      <c r="A161" s="12" t="s">
        <v>39</v>
      </c>
      <c r="B161" s="53" t="s">
        <v>10</v>
      </c>
      <c r="C161" s="53" t="s">
        <v>20</v>
      </c>
      <c r="D161" s="83" t="s">
        <v>152</v>
      </c>
      <c r="E161" s="84"/>
      <c r="F161" s="85"/>
      <c r="G161" s="53" t="s">
        <v>40</v>
      </c>
      <c r="H161" s="52">
        <v>300000</v>
      </c>
      <c r="I161" s="52">
        <v>34129</v>
      </c>
    </row>
    <row r="162" spans="1:9" ht="12.75">
      <c r="A162" s="18" t="s">
        <v>69</v>
      </c>
      <c r="B162" s="79" t="s">
        <v>22</v>
      </c>
      <c r="C162" s="79" t="s">
        <v>20</v>
      </c>
      <c r="D162" s="107" t="s">
        <v>153</v>
      </c>
      <c r="E162" s="108"/>
      <c r="F162" s="109"/>
      <c r="G162" s="79" t="s">
        <v>94</v>
      </c>
      <c r="H162" s="69">
        <f aca="true" t="shared" si="15" ref="H162:I164">SUM(H163)</f>
        <v>13654156.47</v>
      </c>
      <c r="I162" s="69">
        <f t="shared" si="15"/>
        <v>10437311.24</v>
      </c>
    </row>
    <row r="163" spans="1:9" ht="21">
      <c r="A163" s="12" t="s">
        <v>95</v>
      </c>
      <c r="B163" s="54" t="s">
        <v>10</v>
      </c>
      <c r="C163" s="54" t="s">
        <v>20</v>
      </c>
      <c r="D163" s="98" t="s">
        <v>153</v>
      </c>
      <c r="E163" s="99"/>
      <c r="F163" s="100"/>
      <c r="G163" s="54" t="s">
        <v>96</v>
      </c>
      <c r="H163" s="55">
        <f t="shared" si="15"/>
        <v>13654156.47</v>
      </c>
      <c r="I163" s="55">
        <f t="shared" si="15"/>
        <v>10437311.24</v>
      </c>
    </row>
    <row r="164" spans="1:9" ht="21">
      <c r="A164" s="12" t="s">
        <v>97</v>
      </c>
      <c r="B164" s="54" t="s">
        <v>10</v>
      </c>
      <c r="C164" s="54" t="s">
        <v>20</v>
      </c>
      <c r="D164" s="98" t="s">
        <v>153</v>
      </c>
      <c r="E164" s="99"/>
      <c r="F164" s="100"/>
      <c r="G164" s="54" t="s">
        <v>98</v>
      </c>
      <c r="H164" s="55">
        <f t="shared" si="15"/>
        <v>13654156.47</v>
      </c>
      <c r="I164" s="55">
        <f t="shared" si="15"/>
        <v>10437311.24</v>
      </c>
    </row>
    <row r="165" spans="1:9" ht="21">
      <c r="A165" s="12" t="s">
        <v>39</v>
      </c>
      <c r="B165" s="54" t="s">
        <v>10</v>
      </c>
      <c r="C165" s="54" t="s">
        <v>20</v>
      </c>
      <c r="D165" s="98" t="s">
        <v>153</v>
      </c>
      <c r="E165" s="99"/>
      <c r="F165" s="100"/>
      <c r="G165" s="54" t="s">
        <v>40</v>
      </c>
      <c r="H165" s="55">
        <v>13654156.47</v>
      </c>
      <c r="I165" s="55">
        <v>10437311.24</v>
      </c>
    </row>
    <row r="166" spans="1:9" ht="12.75">
      <c r="A166" s="48" t="s">
        <v>162</v>
      </c>
      <c r="B166" s="166" t="s">
        <v>163</v>
      </c>
      <c r="C166" s="166" t="s">
        <v>7</v>
      </c>
      <c r="D166" s="101" t="s">
        <v>100</v>
      </c>
      <c r="E166" s="102"/>
      <c r="F166" s="103"/>
      <c r="G166" s="45"/>
      <c r="H166" s="167">
        <f aca="true" t="shared" si="16" ref="H166:I171">SUM(H167)</f>
        <v>79999.99</v>
      </c>
      <c r="I166" s="167">
        <f t="shared" si="16"/>
        <v>79999.99</v>
      </c>
    </row>
    <row r="167" spans="1:9" ht="12.75">
      <c r="A167" s="63" t="s">
        <v>164</v>
      </c>
      <c r="B167" s="54" t="s">
        <v>163</v>
      </c>
      <c r="C167" s="54" t="s">
        <v>10</v>
      </c>
      <c r="D167" s="98" t="s">
        <v>100</v>
      </c>
      <c r="E167" s="99"/>
      <c r="F167" s="100"/>
      <c r="G167" s="54" t="s">
        <v>94</v>
      </c>
      <c r="H167" s="55">
        <f t="shared" si="16"/>
        <v>79999.99</v>
      </c>
      <c r="I167" s="55">
        <f t="shared" si="16"/>
        <v>79999.99</v>
      </c>
    </row>
    <row r="168" spans="1:9" ht="22.5">
      <c r="A168" s="63" t="s">
        <v>165</v>
      </c>
      <c r="B168" s="54" t="s">
        <v>163</v>
      </c>
      <c r="C168" s="54" t="s">
        <v>10</v>
      </c>
      <c r="D168" s="98" t="s">
        <v>93</v>
      </c>
      <c r="E168" s="99"/>
      <c r="F168" s="100"/>
      <c r="G168" s="54" t="s">
        <v>94</v>
      </c>
      <c r="H168" s="55">
        <f t="shared" si="16"/>
        <v>79999.99</v>
      </c>
      <c r="I168" s="55">
        <f t="shared" si="16"/>
        <v>79999.99</v>
      </c>
    </row>
    <row r="169" spans="1:9" ht="22.5">
      <c r="A169" s="63" t="s">
        <v>166</v>
      </c>
      <c r="B169" s="54" t="s">
        <v>163</v>
      </c>
      <c r="C169" s="54" t="s">
        <v>10</v>
      </c>
      <c r="D169" s="98" t="s">
        <v>167</v>
      </c>
      <c r="E169" s="99"/>
      <c r="F169" s="100"/>
      <c r="G169" s="54" t="s">
        <v>94</v>
      </c>
      <c r="H169" s="55">
        <f t="shared" si="16"/>
        <v>79999.99</v>
      </c>
      <c r="I169" s="55">
        <f t="shared" si="16"/>
        <v>79999.99</v>
      </c>
    </row>
    <row r="170" spans="1:9" ht="22.5">
      <c r="A170" s="63" t="s">
        <v>95</v>
      </c>
      <c r="B170" s="54" t="s">
        <v>163</v>
      </c>
      <c r="C170" s="54" t="s">
        <v>10</v>
      </c>
      <c r="D170" s="98" t="s">
        <v>167</v>
      </c>
      <c r="E170" s="99"/>
      <c r="F170" s="100"/>
      <c r="G170" s="54" t="s">
        <v>96</v>
      </c>
      <c r="H170" s="55">
        <f t="shared" si="16"/>
        <v>79999.99</v>
      </c>
      <c r="I170" s="55">
        <f t="shared" si="16"/>
        <v>79999.99</v>
      </c>
    </row>
    <row r="171" spans="1:9" ht="22.5">
      <c r="A171" s="63" t="s">
        <v>97</v>
      </c>
      <c r="B171" s="54" t="s">
        <v>163</v>
      </c>
      <c r="C171" s="54" t="s">
        <v>10</v>
      </c>
      <c r="D171" s="98" t="s">
        <v>167</v>
      </c>
      <c r="E171" s="99"/>
      <c r="F171" s="100"/>
      <c r="G171" s="54" t="s">
        <v>98</v>
      </c>
      <c r="H171" s="55">
        <f t="shared" si="16"/>
        <v>79999.99</v>
      </c>
      <c r="I171" s="55">
        <f t="shared" si="16"/>
        <v>79999.99</v>
      </c>
    </row>
    <row r="172" spans="1:9" ht="12.75">
      <c r="A172" s="63" t="s">
        <v>128</v>
      </c>
      <c r="B172" s="54" t="s">
        <v>163</v>
      </c>
      <c r="C172" s="54" t="s">
        <v>10</v>
      </c>
      <c r="D172" s="98" t="s">
        <v>167</v>
      </c>
      <c r="E172" s="99"/>
      <c r="F172" s="100"/>
      <c r="G172" s="54" t="s">
        <v>40</v>
      </c>
      <c r="H172" s="55">
        <v>79999.99</v>
      </c>
      <c r="I172" s="55">
        <v>79999.99</v>
      </c>
    </row>
    <row r="173" spans="1:9" ht="12.75">
      <c r="A173" s="33" t="s">
        <v>70</v>
      </c>
      <c r="B173" s="73" t="s">
        <v>14</v>
      </c>
      <c r="C173" s="73" t="s">
        <v>7</v>
      </c>
      <c r="D173" s="86" t="s">
        <v>100</v>
      </c>
      <c r="E173" s="87"/>
      <c r="F173" s="88"/>
      <c r="G173" s="73" t="s">
        <v>94</v>
      </c>
      <c r="H173" s="72">
        <f>H174</f>
        <v>1525800</v>
      </c>
      <c r="I173" s="72">
        <f>SUM(I174)</f>
        <v>652972.8099999999</v>
      </c>
    </row>
    <row r="174" spans="1:9" ht="21">
      <c r="A174" s="14" t="s">
        <v>71</v>
      </c>
      <c r="B174" s="75" t="s">
        <v>14</v>
      </c>
      <c r="C174" s="75" t="s">
        <v>8</v>
      </c>
      <c r="D174" s="89" t="s">
        <v>100</v>
      </c>
      <c r="E174" s="90"/>
      <c r="F174" s="91"/>
      <c r="G174" s="75" t="s">
        <v>94</v>
      </c>
      <c r="H174" s="76">
        <f>SUM(H175)</f>
        <v>1525800</v>
      </c>
      <c r="I174" s="76">
        <f>SUM(I175)</f>
        <v>652972.8099999999</v>
      </c>
    </row>
    <row r="175" spans="1:9" ht="12.75">
      <c r="A175" s="64" t="s">
        <v>110</v>
      </c>
      <c r="B175" s="27" t="s">
        <v>14</v>
      </c>
      <c r="C175" s="27" t="s">
        <v>8</v>
      </c>
      <c r="D175" s="95" t="s">
        <v>100</v>
      </c>
      <c r="E175" s="96"/>
      <c r="F175" s="97"/>
      <c r="G175" s="27" t="s">
        <v>94</v>
      </c>
      <c r="H175" s="49">
        <f>SUM(H181:H182)</f>
        <v>1525800</v>
      </c>
      <c r="I175" s="66">
        <f>SUM(I181:I182)</f>
        <v>652972.8099999999</v>
      </c>
    </row>
    <row r="176" spans="1:9" ht="12.75">
      <c r="A176" s="64" t="s">
        <v>92</v>
      </c>
      <c r="B176" s="27" t="s">
        <v>14</v>
      </c>
      <c r="C176" s="27" t="s">
        <v>8</v>
      </c>
      <c r="D176" s="95" t="s">
        <v>93</v>
      </c>
      <c r="E176" s="96"/>
      <c r="F176" s="97"/>
      <c r="G176" s="27" t="s">
        <v>94</v>
      </c>
      <c r="H176" s="49">
        <f aca="true" t="shared" si="17" ref="H176:I179">SUM(H177)</f>
        <v>1525800</v>
      </c>
      <c r="I176" s="66">
        <f t="shared" si="17"/>
        <v>652972.8099999999</v>
      </c>
    </row>
    <row r="177" spans="1:9" ht="12.75">
      <c r="A177" s="64" t="s">
        <v>82</v>
      </c>
      <c r="B177" s="27" t="s">
        <v>14</v>
      </c>
      <c r="C177" s="27" t="s">
        <v>8</v>
      </c>
      <c r="D177" s="95" t="s">
        <v>93</v>
      </c>
      <c r="E177" s="96"/>
      <c r="F177" s="97"/>
      <c r="G177" s="27" t="s">
        <v>94</v>
      </c>
      <c r="H177" s="49">
        <f t="shared" si="17"/>
        <v>1525800</v>
      </c>
      <c r="I177" s="66">
        <f t="shared" si="17"/>
        <v>652972.8099999999</v>
      </c>
    </row>
    <row r="178" spans="1:9" ht="22.5">
      <c r="A178" s="64" t="s">
        <v>111</v>
      </c>
      <c r="B178" s="27" t="s">
        <v>14</v>
      </c>
      <c r="C178" s="27" t="s">
        <v>8</v>
      </c>
      <c r="D178" s="95" t="s">
        <v>169</v>
      </c>
      <c r="E178" s="96"/>
      <c r="F178" s="97"/>
      <c r="G178" s="27" t="s">
        <v>94</v>
      </c>
      <c r="H178" s="49">
        <f t="shared" si="17"/>
        <v>1525800</v>
      </c>
      <c r="I178" s="66">
        <f t="shared" si="17"/>
        <v>652972.8099999999</v>
      </c>
    </row>
    <row r="179" spans="1:9" ht="23.25">
      <c r="A179" s="65" t="s">
        <v>95</v>
      </c>
      <c r="B179" s="27" t="s">
        <v>14</v>
      </c>
      <c r="C179" s="27" t="s">
        <v>8</v>
      </c>
      <c r="D179" s="95" t="s">
        <v>169</v>
      </c>
      <c r="E179" s="96"/>
      <c r="F179" s="97"/>
      <c r="G179" s="27" t="s">
        <v>96</v>
      </c>
      <c r="H179" s="49">
        <f t="shared" si="17"/>
        <v>1525800</v>
      </c>
      <c r="I179" s="66">
        <f t="shared" si="17"/>
        <v>652972.8099999999</v>
      </c>
    </row>
    <row r="180" spans="1:9" ht="23.25">
      <c r="A180" s="65" t="s">
        <v>97</v>
      </c>
      <c r="B180" s="27" t="s">
        <v>14</v>
      </c>
      <c r="C180" s="27" t="s">
        <v>8</v>
      </c>
      <c r="D180" s="95" t="s">
        <v>169</v>
      </c>
      <c r="E180" s="96"/>
      <c r="F180" s="97"/>
      <c r="G180" s="27" t="s">
        <v>98</v>
      </c>
      <c r="H180" s="49">
        <f>SUM(H181:H182)</f>
        <v>1525800</v>
      </c>
      <c r="I180" s="66">
        <f>SUM(I181:I182)</f>
        <v>652972.8099999999</v>
      </c>
    </row>
    <row r="181" spans="1:9" ht="23.25">
      <c r="A181" s="67" t="s">
        <v>60</v>
      </c>
      <c r="B181" s="27" t="s">
        <v>14</v>
      </c>
      <c r="C181" s="27" t="s">
        <v>8</v>
      </c>
      <c r="D181" s="95" t="s">
        <v>169</v>
      </c>
      <c r="E181" s="96"/>
      <c r="F181" s="97"/>
      <c r="G181" s="27" t="s">
        <v>46</v>
      </c>
      <c r="H181" s="49">
        <v>49144.8</v>
      </c>
      <c r="I181" s="50">
        <v>39816.73</v>
      </c>
    </row>
    <row r="182" spans="1:9" ht="23.25">
      <c r="A182" s="65" t="s">
        <v>39</v>
      </c>
      <c r="B182" s="27" t="s">
        <v>14</v>
      </c>
      <c r="C182" s="27" t="s">
        <v>8</v>
      </c>
      <c r="D182" s="95" t="s">
        <v>169</v>
      </c>
      <c r="E182" s="96"/>
      <c r="F182" s="97"/>
      <c r="G182" s="27" t="s">
        <v>40</v>
      </c>
      <c r="H182" s="71">
        <v>1476655.2</v>
      </c>
      <c r="I182" s="66">
        <v>613156.08</v>
      </c>
    </row>
    <row r="183" spans="1:9" ht="12.75">
      <c r="A183" s="31" t="s">
        <v>89</v>
      </c>
      <c r="B183" s="73" t="s">
        <v>24</v>
      </c>
      <c r="C183" s="73" t="s">
        <v>7</v>
      </c>
      <c r="D183" s="86" t="s">
        <v>112</v>
      </c>
      <c r="E183" s="87"/>
      <c r="F183" s="88"/>
      <c r="G183" s="73" t="s">
        <v>94</v>
      </c>
      <c r="H183" s="72">
        <f aca="true" t="shared" si="18" ref="H183:I188">SUM(H184)</f>
        <v>821000</v>
      </c>
      <c r="I183" s="72">
        <f t="shared" si="18"/>
        <v>547288</v>
      </c>
    </row>
    <row r="184" spans="1:9" ht="12.75">
      <c r="A184" s="43" t="s">
        <v>113</v>
      </c>
      <c r="B184" s="77" t="s">
        <v>24</v>
      </c>
      <c r="C184" s="77" t="s">
        <v>20</v>
      </c>
      <c r="D184" s="92" t="s">
        <v>100</v>
      </c>
      <c r="E184" s="93"/>
      <c r="F184" s="94"/>
      <c r="G184" s="77" t="s">
        <v>94</v>
      </c>
      <c r="H184" s="78">
        <f>SUM(H185)</f>
        <v>821000</v>
      </c>
      <c r="I184" s="78">
        <f>SUM(I185)</f>
        <v>547288</v>
      </c>
    </row>
    <row r="185" spans="1:9" ht="20.25">
      <c r="A185" s="15" t="s">
        <v>114</v>
      </c>
      <c r="B185" s="54" t="s">
        <v>24</v>
      </c>
      <c r="C185" s="54" t="s">
        <v>20</v>
      </c>
      <c r="D185" s="98" t="s">
        <v>93</v>
      </c>
      <c r="E185" s="99"/>
      <c r="F185" s="100"/>
      <c r="G185" s="54" t="s">
        <v>94</v>
      </c>
      <c r="H185" s="55">
        <f t="shared" si="18"/>
        <v>821000</v>
      </c>
      <c r="I185" s="55">
        <f t="shared" si="18"/>
        <v>547288</v>
      </c>
    </row>
    <row r="186" spans="1:9" ht="51">
      <c r="A186" s="12" t="s">
        <v>91</v>
      </c>
      <c r="B186" s="54" t="s">
        <v>24</v>
      </c>
      <c r="C186" s="54" t="s">
        <v>20</v>
      </c>
      <c r="D186" s="98" t="s">
        <v>168</v>
      </c>
      <c r="E186" s="99"/>
      <c r="F186" s="100"/>
      <c r="G186" s="54" t="s">
        <v>94</v>
      </c>
      <c r="H186" s="55">
        <f t="shared" si="18"/>
        <v>821000</v>
      </c>
      <c r="I186" s="55">
        <f t="shared" si="18"/>
        <v>547288</v>
      </c>
    </row>
    <row r="187" spans="1:9" ht="12.75">
      <c r="A187" s="43" t="s">
        <v>115</v>
      </c>
      <c r="B187" s="54" t="s">
        <v>24</v>
      </c>
      <c r="C187" s="54" t="s">
        <v>20</v>
      </c>
      <c r="D187" s="98" t="s">
        <v>168</v>
      </c>
      <c r="E187" s="99"/>
      <c r="F187" s="100"/>
      <c r="G187" s="54" t="s">
        <v>116</v>
      </c>
      <c r="H187" s="70">
        <f t="shared" si="18"/>
        <v>821000</v>
      </c>
      <c r="I187" s="70">
        <f t="shared" si="18"/>
        <v>547288</v>
      </c>
    </row>
    <row r="188" spans="1:9" ht="21">
      <c r="A188" s="43" t="s">
        <v>117</v>
      </c>
      <c r="B188" s="54" t="s">
        <v>24</v>
      </c>
      <c r="C188" s="54" t="s">
        <v>20</v>
      </c>
      <c r="D188" s="98" t="s">
        <v>168</v>
      </c>
      <c r="E188" s="99"/>
      <c r="F188" s="100"/>
      <c r="G188" s="54" t="s">
        <v>118</v>
      </c>
      <c r="H188" s="70">
        <f t="shared" si="18"/>
        <v>821000</v>
      </c>
      <c r="I188" s="70">
        <f t="shared" si="18"/>
        <v>547288</v>
      </c>
    </row>
    <row r="189" spans="1:9" ht="21">
      <c r="A189" s="12" t="s">
        <v>119</v>
      </c>
      <c r="B189" s="53" t="s">
        <v>24</v>
      </c>
      <c r="C189" s="53" t="s">
        <v>20</v>
      </c>
      <c r="D189" s="83" t="s">
        <v>168</v>
      </c>
      <c r="E189" s="84"/>
      <c r="F189" s="85"/>
      <c r="G189" s="53" t="s">
        <v>90</v>
      </c>
      <c r="H189" s="55">
        <v>821000</v>
      </c>
      <c r="I189" s="55">
        <v>547288</v>
      </c>
    </row>
    <row r="190" spans="1:9" ht="12.75">
      <c r="A190" s="31" t="s">
        <v>27</v>
      </c>
      <c r="B190" s="73" t="s">
        <v>28</v>
      </c>
      <c r="C190" s="73" t="s">
        <v>7</v>
      </c>
      <c r="D190" s="86" t="s">
        <v>100</v>
      </c>
      <c r="E190" s="87"/>
      <c r="F190" s="88"/>
      <c r="G190" s="73" t="s">
        <v>94</v>
      </c>
      <c r="H190" s="72">
        <f aca="true" t="shared" si="19" ref="H190:I195">SUM(H191)</f>
        <v>2000000</v>
      </c>
      <c r="I190" s="72">
        <f t="shared" si="19"/>
        <v>927024.08</v>
      </c>
    </row>
    <row r="191" spans="1:9" ht="12.75">
      <c r="A191" s="11" t="s">
        <v>55</v>
      </c>
      <c r="B191" s="75" t="s">
        <v>28</v>
      </c>
      <c r="C191" s="75" t="s">
        <v>6</v>
      </c>
      <c r="D191" s="89" t="s">
        <v>100</v>
      </c>
      <c r="E191" s="90"/>
      <c r="F191" s="91"/>
      <c r="G191" s="75" t="s">
        <v>94</v>
      </c>
      <c r="H191" s="76">
        <f t="shared" si="19"/>
        <v>2000000</v>
      </c>
      <c r="I191" s="76">
        <f t="shared" si="19"/>
        <v>927024.08</v>
      </c>
    </row>
    <row r="192" spans="1:9" ht="12.75">
      <c r="A192" s="22" t="s">
        <v>82</v>
      </c>
      <c r="B192" s="53" t="s">
        <v>28</v>
      </c>
      <c r="C192" s="53" t="s">
        <v>6</v>
      </c>
      <c r="D192" s="83" t="s">
        <v>93</v>
      </c>
      <c r="E192" s="84"/>
      <c r="F192" s="85"/>
      <c r="G192" s="53" t="s">
        <v>94</v>
      </c>
      <c r="H192" s="55">
        <f t="shared" si="19"/>
        <v>2000000</v>
      </c>
      <c r="I192" s="55">
        <f t="shared" si="19"/>
        <v>927024.08</v>
      </c>
    </row>
    <row r="193" spans="1:9" ht="21">
      <c r="A193" s="14" t="s">
        <v>88</v>
      </c>
      <c r="B193" s="53" t="s">
        <v>28</v>
      </c>
      <c r="C193" s="53" t="s">
        <v>6</v>
      </c>
      <c r="D193" s="83" t="s">
        <v>170</v>
      </c>
      <c r="E193" s="84"/>
      <c r="F193" s="85"/>
      <c r="G193" s="53" t="s">
        <v>94</v>
      </c>
      <c r="H193" s="55">
        <f t="shared" si="19"/>
        <v>2000000</v>
      </c>
      <c r="I193" s="55">
        <f t="shared" si="19"/>
        <v>927024.08</v>
      </c>
    </row>
    <row r="194" spans="1:9" ht="21">
      <c r="A194" s="12" t="s">
        <v>95</v>
      </c>
      <c r="B194" s="53" t="s">
        <v>28</v>
      </c>
      <c r="C194" s="53" t="s">
        <v>6</v>
      </c>
      <c r="D194" s="83" t="s">
        <v>170</v>
      </c>
      <c r="E194" s="84"/>
      <c r="F194" s="85"/>
      <c r="G194" s="53" t="s">
        <v>96</v>
      </c>
      <c r="H194" s="52">
        <f t="shared" si="19"/>
        <v>2000000</v>
      </c>
      <c r="I194" s="60">
        <f t="shared" si="19"/>
        <v>927024.08</v>
      </c>
    </row>
    <row r="195" spans="1:9" ht="21">
      <c r="A195" s="12" t="s">
        <v>97</v>
      </c>
      <c r="B195" s="51" t="s">
        <v>28</v>
      </c>
      <c r="C195" s="51" t="s">
        <v>6</v>
      </c>
      <c r="D195" s="83" t="s">
        <v>170</v>
      </c>
      <c r="E195" s="84"/>
      <c r="F195" s="85"/>
      <c r="G195" s="51" t="s">
        <v>98</v>
      </c>
      <c r="H195" s="52">
        <f t="shared" si="19"/>
        <v>2000000</v>
      </c>
      <c r="I195" s="52">
        <f t="shared" si="19"/>
        <v>927024.08</v>
      </c>
    </row>
    <row r="196" spans="1:9" ht="21">
      <c r="A196" s="12" t="s">
        <v>39</v>
      </c>
      <c r="B196" s="51" t="s">
        <v>28</v>
      </c>
      <c r="C196" s="51" t="s">
        <v>6</v>
      </c>
      <c r="D196" s="83" t="s">
        <v>170</v>
      </c>
      <c r="E196" s="84"/>
      <c r="F196" s="85"/>
      <c r="G196" s="51" t="s">
        <v>40</v>
      </c>
      <c r="H196" s="52">
        <v>2000000</v>
      </c>
      <c r="I196" s="52">
        <v>927024.08</v>
      </c>
    </row>
    <row r="197" spans="1:9" ht="13.5">
      <c r="A197" s="20" t="s">
        <v>72</v>
      </c>
      <c r="B197" s="5"/>
      <c r="C197" s="5"/>
      <c r="D197" s="150"/>
      <c r="E197" s="151"/>
      <c r="F197" s="152"/>
      <c r="G197" s="5"/>
      <c r="H197" s="21">
        <f>SUM(H14+H55+H63+H74+H99+H166+H173+H183+H190)</f>
        <v>108278336.89999999</v>
      </c>
      <c r="I197" s="21">
        <f>SUM(I14+I55+I63+I74+I99+I166+I173+I183+I190)</f>
        <v>48748675.39</v>
      </c>
    </row>
  </sheetData>
  <sheetProtection/>
  <mergeCells count="198">
    <mergeCell ref="D30:F30"/>
    <mergeCell ref="D124:F124"/>
    <mergeCell ref="D123:F123"/>
    <mergeCell ref="D122:F122"/>
    <mergeCell ref="D133:F133"/>
    <mergeCell ref="D132:F132"/>
    <mergeCell ref="D130:F130"/>
    <mergeCell ref="D129:F129"/>
    <mergeCell ref="D131:F131"/>
    <mergeCell ref="D34:F34"/>
    <mergeCell ref="D33:F33"/>
    <mergeCell ref="D32:F32"/>
    <mergeCell ref="D31:F31"/>
    <mergeCell ref="D88:F88"/>
    <mergeCell ref="D87:F87"/>
    <mergeCell ref="D86:F86"/>
    <mergeCell ref="D170:F170"/>
    <mergeCell ref="D197:F197"/>
    <mergeCell ref="H7:I7"/>
    <mergeCell ref="D97:F97"/>
    <mergeCell ref="D103:F103"/>
    <mergeCell ref="D104:F104"/>
    <mergeCell ref="D114:F114"/>
    <mergeCell ref="D117:F117"/>
    <mergeCell ref="D22:F22"/>
    <mergeCell ref="D24:F24"/>
    <mergeCell ref="D25:F25"/>
    <mergeCell ref="F2:I2"/>
    <mergeCell ref="F5:I5"/>
    <mergeCell ref="G6:I6"/>
    <mergeCell ref="G3:I3"/>
    <mergeCell ref="G11:G12"/>
    <mergeCell ref="D18:F18"/>
    <mergeCell ref="H11:H12"/>
    <mergeCell ref="I11:I12"/>
    <mergeCell ref="A8:I8"/>
    <mergeCell ref="A11:A12"/>
    <mergeCell ref="B11:B12"/>
    <mergeCell ref="C11:C12"/>
    <mergeCell ref="D11:F12"/>
    <mergeCell ref="D19:F19"/>
    <mergeCell ref="D17:F17"/>
    <mergeCell ref="D20:F20"/>
    <mergeCell ref="D21:F21"/>
    <mergeCell ref="D13:F13"/>
    <mergeCell ref="D14:F14"/>
    <mergeCell ref="D15:F15"/>
    <mergeCell ref="D16:F16"/>
    <mergeCell ref="D26:F26"/>
    <mergeCell ref="D28:F28"/>
    <mergeCell ref="D29:F29"/>
    <mergeCell ref="D27:F27"/>
    <mergeCell ref="D39:F39"/>
    <mergeCell ref="D43:F43"/>
    <mergeCell ref="D36:F36"/>
    <mergeCell ref="D37:F37"/>
    <mergeCell ref="D38:F38"/>
    <mergeCell ref="D35:F35"/>
    <mergeCell ref="D44:F44"/>
    <mergeCell ref="D42:F42"/>
    <mergeCell ref="D41:F41"/>
    <mergeCell ref="D40:F40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D56:F56"/>
    <mergeCell ref="D57:F57"/>
    <mergeCell ref="D58:F58"/>
    <mergeCell ref="D59:F59"/>
    <mergeCell ref="D60:F60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F70"/>
    <mergeCell ref="D71:F71"/>
    <mergeCell ref="D72:F72"/>
    <mergeCell ref="D73:F73"/>
    <mergeCell ref="D76:F76"/>
    <mergeCell ref="D74:F74"/>
    <mergeCell ref="D75:F75"/>
    <mergeCell ref="D79:F79"/>
    <mergeCell ref="D80:F80"/>
    <mergeCell ref="D81:F81"/>
    <mergeCell ref="D82:F82"/>
    <mergeCell ref="D77:F77"/>
    <mergeCell ref="D78:F78"/>
    <mergeCell ref="D83:F83"/>
    <mergeCell ref="D84:F84"/>
    <mergeCell ref="D85:F85"/>
    <mergeCell ref="D89:F89"/>
    <mergeCell ref="D90:F90"/>
    <mergeCell ref="D91:F91"/>
    <mergeCell ref="D92:F92"/>
    <mergeCell ref="D98:F98"/>
    <mergeCell ref="D99:F99"/>
    <mergeCell ref="D100:F100"/>
    <mergeCell ref="D101:F101"/>
    <mergeCell ref="D102:F102"/>
    <mergeCell ref="D93:F93"/>
    <mergeCell ref="D94:F94"/>
    <mergeCell ref="D95:F95"/>
    <mergeCell ref="D96:F96"/>
    <mergeCell ref="D105:F105"/>
    <mergeCell ref="D110:F110"/>
    <mergeCell ref="D111:F111"/>
    <mergeCell ref="D112:F112"/>
    <mergeCell ref="D113:F113"/>
    <mergeCell ref="D115:F115"/>
    <mergeCell ref="D106:F106"/>
    <mergeCell ref="D107:F107"/>
    <mergeCell ref="D108:F108"/>
    <mergeCell ref="D109:F109"/>
    <mergeCell ref="D116:F116"/>
    <mergeCell ref="D118:F118"/>
    <mergeCell ref="D119:F119"/>
    <mergeCell ref="D120:F120"/>
    <mergeCell ref="D125:F125"/>
    <mergeCell ref="D121:F121"/>
    <mergeCell ref="D144:F144"/>
    <mergeCell ref="D126:F126"/>
    <mergeCell ref="D127:F127"/>
    <mergeCell ref="D128:F128"/>
    <mergeCell ref="D134:F134"/>
    <mergeCell ref="D135:F135"/>
    <mergeCell ref="D136:F136"/>
    <mergeCell ref="D140:F140"/>
    <mergeCell ref="D141:F141"/>
    <mergeCell ref="D142:F142"/>
    <mergeCell ref="D156:F156"/>
    <mergeCell ref="D157:F157"/>
    <mergeCell ref="D158:F158"/>
    <mergeCell ref="D145:F145"/>
    <mergeCell ref="D146:F146"/>
    <mergeCell ref="D137:F137"/>
    <mergeCell ref="D138:F138"/>
    <mergeCell ref="D143:F143"/>
    <mergeCell ref="D139:F139"/>
    <mergeCell ref="D149:F149"/>
    <mergeCell ref="D148:F148"/>
    <mergeCell ref="D147:F147"/>
    <mergeCell ref="D155:F155"/>
    <mergeCell ref="D154:F154"/>
    <mergeCell ref="D153:F153"/>
    <mergeCell ref="D152:F152"/>
    <mergeCell ref="D151:F151"/>
    <mergeCell ref="D150:F150"/>
    <mergeCell ref="D159:F159"/>
    <mergeCell ref="D160:F160"/>
    <mergeCell ref="D161:F161"/>
    <mergeCell ref="D162:F162"/>
    <mergeCell ref="D163:F163"/>
    <mergeCell ref="D164:F164"/>
    <mergeCell ref="D165:F165"/>
    <mergeCell ref="D166:F166"/>
    <mergeCell ref="D167:F167"/>
    <mergeCell ref="D168:F168"/>
    <mergeCell ref="D169:F169"/>
    <mergeCell ref="D182:F182"/>
    <mergeCell ref="D171:F171"/>
    <mergeCell ref="D172:F172"/>
    <mergeCell ref="D173:F173"/>
    <mergeCell ref="D174:F174"/>
    <mergeCell ref="D175:F175"/>
    <mergeCell ref="D176:F176"/>
    <mergeCell ref="D185:F185"/>
    <mergeCell ref="D186:F186"/>
    <mergeCell ref="D187:F187"/>
    <mergeCell ref="D188:F188"/>
    <mergeCell ref="D192:F192"/>
    <mergeCell ref="D177:F177"/>
    <mergeCell ref="D178:F178"/>
    <mergeCell ref="D179:F179"/>
    <mergeCell ref="D180:F180"/>
    <mergeCell ref="D181:F181"/>
    <mergeCell ref="D195:F195"/>
    <mergeCell ref="D196:F196"/>
    <mergeCell ref="D23:F23"/>
    <mergeCell ref="D189:F189"/>
    <mergeCell ref="D190:F190"/>
    <mergeCell ref="D191:F191"/>
    <mergeCell ref="D193:F193"/>
    <mergeCell ref="D194:F194"/>
    <mergeCell ref="D183:F183"/>
    <mergeCell ref="D184:F184"/>
  </mergeCells>
  <printOptions/>
  <pageMargins left="0.984251968503937" right="0.5905511811023623" top="0.7874015748031497" bottom="0.7874015748031497" header="0" footer="0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6"/>
  <sheetViews>
    <sheetView zoomScalePageLayoutView="0" workbookViewId="0" topLeftCell="A10">
      <selection activeCell="I10" sqref="I10:I11"/>
    </sheetView>
  </sheetViews>
  <sheetFormatPr defaultColWidth="9.00390625" defaultRowHeight="12.75"/>
  <cols>
    <col min="1" max="1" width="49.00390625" style="0" customWidth="1"/>
    <col min="2" max="2" width="4.625" style="0" customWidth="1"/>
    <col min="3" max="3" width="3.50390625" style="0" customWidth="1"/>
    <col min="4" max="5" width="4.50390625" style="0" customWidth="1"/>
    <col min="6" max="6" width="6.50390625" style="0" customWidth="1"/>
    <col min="7" max="7" width="3.50390625" style="0" customWidth="1"/>
    <col min="8" max="8" width="4.375" style="0" customWidth="1"/>
    <col min="9" max="9" width="20.00390625" style="0" customWidth="1"/>
    <col min="10" max="10" width="13.125" style="0" customWidth="1"/>
  </cols>
  <sheetData>
    <row r="1" spans="6:10" ht="12.75">
      <c r="F1" s="7"/>
      <c r="G1" s="7"/>
      <c r="H1" s="7"/>
      <c r="I1" s="153" t="s">
        <v>124</v>
      </c>
      <c r="J1" s="153"/>
    </row>
    <row r="2" spans="6:10" ht="12.75">
      <c r="F2" s="144" t="s">
        <v>33</v>
      </c>
      <c r="G2" s="144"/>
      <c r="H2" s="144"/>
      <c r="I2" s="144"/>
      <c r="J2" s="144"/>
    </row>
    <row r="3" spans="6:10" ht="12.75">
      <c r="F3" s="8"/>
      <c r="G3" s="144" t="s">
        <v>195</v>
      </c>
      <c r="H3" s="144"/>
      <c r="I3" s="144"/>
      <c r="J3" s="144"/>
    </row>
    <row r="4" spans="6:10" ht="12.75">
      <c r="F4" s="154" t="s">
        <v>56</v>
      </c>
      <c r="G4" s="154"/>
      <c r="H4" s="154"/>
      <c r="I4" s="154"/>
      <c r="J4" s="154"/>
    </row>
    <row r="5" spans="6:10" ht="12.75" customHeight="1">
      <c r="F5" s="144" t="s">
        <v>196</v>
      </c>
      <c r="G5" s="144"/>
      <c r="H5" s="144"/>
      <c r="I5" s="144"/>
      <c r="J5" s="144"/>
    </row>
    <row r="6" spans="7:9" ht="12.75">
      <c r="G6" s="145"/>
      <c r="H6" s="145"/>
      <c r="I6" s="145"/>
    </row>
    <row r="7" spans="9:10" ht="12.75">
      <c r="I7" s="145" t="s">
        <v>122</v>
      </c>
      <c r="J7" s="145"/>
    </row>
    <row r="8" spans="1:10" ht="37.5" customHeight="1">
      <c r="A8" s="133" t="s">
        <v>125</v>
      </c>
      <c r="B8" s="133"/>
      <c r="C8" s="133"/>
      <c r="D8" s="133"/>
      <c r="E8" s="133"/>
      <c r="F8" s="133"/>
      <c r="G8" s="133"/>
      <c r="H8" s="133"/>
      <c r="I8" s="133"/>
      <c r="J8" s="133"/>
    </row>
    <row r="10" spans="1:10" ht="12.75" customHeight="1">
      <c r="A10" s="134" t="s">
        <v>25</v>
      </c>
      <c r="B10" s="155" t="s">
        <v>23</v>
      </c>
      <c r="C10" s="136" t="s">
        <v>2</v>
      </c>
      <c r="D10" s="136" t="s">
        <v>3</v>
      </c>
      <c r="E10" s="138" t="s">
        <v>4</v>
      </c>
      <c r="F10" s="139"/>
      <c r="G10" s="140"/>
      <c r="H10" s="146" t="s">
        <v>5</v>
      </c>
      <c r="I10" s="148" t="s">
        <v>126</v>
      </c>
      <c r="J10" s="148" t="s">
        <v>26</v>
      </c>
    </row>
    <row r="11" spans="1:10" ht="64.5" customHeight="1">
      <c r="A11" s="135"/>
      <c r="B11" s="156"/>
      <c r="C11" s="137"/>
      <c r="D11" s="137"/>
      <c r="E11" s="141"/>
      <c r="F11" s="142"/>
      <c r="G11" s="143"/>
      <c r="H11" s="147"/>
      <c r="I11" s="149"/>
      <c r="J11" s="149"/>
    </row>
    <row r="12" spans="1:10" ht="13.5">
      <c r="A12" s="1" t="s">
        <v>31</v>
      </c>
      <c r="B12" s="1">
        <v>906</v>
      </c>
      <c r="C12" s="2"/>
      <c r="D12" s="3"/>
      <c r="E12" s="130"/>
      <c r="F12" s="131"/>
      <c r="G12" s="132"/>
      <c r="H12" s="3"/>
      <c r="I12" s="4"/>
      <c r="J12" s="4"/>
    </row>
    <row r="13" spans="1:10" ht="12.75">
      <c r="A13" s="32" t="s">
        <v>0</v>
      </c>
      <c r="B13" s="32"/>
      <c r="C13" s="73" t="s">
        <v>1</v>
      </c>
      <c r="D13" s="73" t="s">
        <v>7</v>
      </c>
      <c r="E13" s="86" t="s">
        <v>100</v>
      </c>
      <c r="F13" s="87"/>
      <c r="G13" s="88"/>
      <c r="H13" s="73" t="s">
        <v>94</v>
      </c>
      <c r="I13" s="72">
        <f>SUM(I14+I17+I19+I35+I41+I30)</f>
        <v>20868263.130000003</v>
      </c>
      <c r="J13" s="72">
        <f>SUM(J14+J17+J19+J35+J41+J30)</f>
        <v>13461954.390000002</v>
      </c>
    </row>
    <row r="14" spans="1:10" ht="24.75" customHeight="1">
      <c r="A14" s="11" t="s">
        <v>57</v>
      </c>
      <c r="B14" s="11"/>
      <c r="C14" s="74" t="s">
        <v>1</v>
      </c>
      <c r="D14" s="74" t="s">
        <v>6</v>
      </c>
      <c r="E14" s="127"/>
      <c r="F14" s="128"/>
      <c r="G14" s="129"/>
      <c r="H14" s="74"/>
      <c r="I14" s="58">
        <f>SUM(I15:I16)</f>
        <v>1605850</v>
      </c>
      <c r="J14" s="58">
        <f>SUM(J15:J16)</f>
        <v>1292723.28</v>
      </c>
    </row>
    <row r="15" spans="1:10" ht="21.75" customHeight="1">
      <c r="A15" s="12" t="s">
        <v>15</v>
      </c>
      <c r="B15" s="12"/>
      <c r="C15" s="51" t="s">
        <v>1</v>
      </c>
      <c r="D15" s="51" t="s">
        <v>6</v>
      </c>
      <c r="E15" s="124" t="s">
        <v>127</v>
      </c>
      <c r="F15" s="125"/>
      <c r="G15" s="126"/>
      <c r="H15" s="51" t="s">
        <v>38</v>
      </c>
      <c r="I15" s="52">
        <v>1233350</v>
      </c>
      <c r="J15" s="52">
        <v>994717.44</v>
      </c>
    </row>
    <row r="16" spans="1:10" ht="30.75">
      <c r="A16" s="12" t="s">
        <v>81</v>
      </c>
      <c r="B16" s="12"/>
      <c r="C16" s="51" t="s">
        <v>1</v>
      </c>
      <c r="D16" s="51" t="s">
        <v>6</v>
      </c>
      <c r="E16" s="124" t="s">
        <v>127</v>
      </c>
      <c r="F16" s="125"/>
      <c r="G16" s="126"/>
      <c r="H16" s="51" t="s">
        <v>73</v>
      </c>
      <c r="I16" s="52">
        <v>372500</v>
      </c>
      <c r="J16" s="52">
        <v>298005.84</v>
      </c>
    </row>
    <row r="17" spans="1:10" ht="33" customHeight="1">
      <c r="A17" s="12" t="s">
        <v>30</v>
      </c>
      <c r="B17" s="12"/>
      <c r="C17" s="56" t="s">
        <v>1</v>
      </c>
      <c r="D17" s="56" t="s">
        <v>20</v>
      </c>
      <c r="E17" s="121"/>
      <c r="F17" s="122"/>
      <c r="G17" s="123"/>
      <c r="H17" s="56"/>
      <c r="I17" s="58">
        <f>SUM(I18)</f>
        <v>275000</v>
      </c>
      <c r="J17" s="58">
        <f>SUM(J18)</f>
        <v>21500</v>
      </c>
    </row>
    <row r="18" spans="1:10" ht="20.25" customHeight="1">
      <c r="A18" s="12" t="s">
        <v>39</v>
      </c>
      <c r="B18" s="12"/>
      <c r="C18" s="53" t="s">
        <v>1</v>
      </c>
      <c r="D18" s="53" t="s">
        <v>20</v>
      </c>
      <c r="E18" s="83" t="s">
        <v>129</v>
      </c>
      <c r="F18" s="84"/>
      <c r="G18" s="85"/>
      <c r="H18" s="53" t="s">
        <v>40</v>
      </c>
      <c r="I18" s="52">
        <v>275000</v>
      </c>
      <c r="J18" s="55">
        <v>21500</v>
      </c>
    </row>
    <row r="19" spans="1:10" ht="21.75" customHeight="1">
      <c r="A19" s="12" t="s">
        <v>58</v>
      </c>
      <c r="B19" s="12"/>
      <c r="C19" s="56" t="s">
        <v>1</v>
      </c>
      <c r="D19" s="56" t="s">
        <v>8</v>
      </c>
      <c r="E19" s="121"/>
      <c r="F19" s="122"/>
      <c r="G19" s="123"/>
      <c r="H19" s="56"/>
      <c r="I19" s="58">
        <f>SUM(I20+I26)</f>
        <v>15278230.410000002</v>
      </c>
      <c r="J19" s="58">
        <f>SUM(J20+J26)</f>
        <v>11059679.640000002</v>
      </c>
    </row>
    <row r="20" spans="1:10" ht="29.25" customHeight="1">
      <c r="A20" s="11" t="s">
        <v>74</v>
      </c>
      <c r="B20" s="11"/>
      <c r="C20" s="51" t="s">
        <v>59</v>
      </c>
      <c r="D20" s="51" t="s">
        <v>8</v>
      </c>
      <c r="E20" s="124" t="s">
        <v>129</v>
      </c>
      <c r="F20" s="125"/>
      <c r="G20" s="126"/>
      <c r="H20" s="51"/>
      <c r="I20" s="55">
        <f>SUM(I21:I25)</f>
        <v>14488658.280000001</v>
      </c>
      <c r="J20" s="55">
        <f>SUM(J21:J25)</f>
        <v>10393354.510000002</v>
      </c>
    </row>
    <row r="21" spans="1:10" ht="21.75" customHeight="1">
      <c r="A21" s="13" t="s">
        <v>58</v>
      </c>
      <c r="B21" s="13"/>
      <c r="C21" s="53" t="s">
        <v>1</v>
      </c>
      <c r="D21" s="53" t="s">
        <v>8</v>
      </c>
      <c r="E21" s="83" t="s">
        <v>129</v>
      </c>
      <c r="F21" s="84"/>
      <c r="G21" s="85"/>
      <c r="H21" s="53" t="s">
        <v>38</v>
      </c>
      <c r="I21" s="55">
        <v>8357000</v>
      </c>
      <c r="J21" s="55">
        <v>5751335.61</v>
      </c>
    </row>
    <row r="22" spans="1:10" ht="21.75" customHeight="1">
      <c r="A22" s="43" t="s">
        <v>41</v>
      </c>
      <c r="B22" s="43"/>
      <c r="C22" s="53" t="s">
        <v>1</v>
      </c>
      <c r="D22" s="53" t="s">
        <v>8</v>
      </c>
      <c r="E22" s="83" t="s">
        <v>129</v>
      </c>
      <c r="F22" s="84"/>
      <c r="G22" s="85"/>
      <c r="H22" s="53" t="s">
        <v>47</v>
      </c>
      <c r="I22" s="55">
        <v>68530</v>
      </c>
      <c r="J22" s="55">
        <v>28909.03</v>
      </c>
    </row>
    <row r="23" spans="1:10" ht="32.25" customHeight="1">
      <c r="A23" s="12" t="s">
        <v>81</v>
      </c>
      <c r="B23" s="12"/>
      <c r="C23" s="51" t="s">
        <v>1</v>
      </c>
      <c r="D23" s="51" t="s">
        <v>8</v>
      </c>
      <c r="E23" s="124" t="s">
        <v>129</v>
      </c>
      <c r="F23" s="125"/>
      <c r="G23" s="126"/>
      <c r="H23" s="51" t="s">
        <v>73</v>
      </c>
      <c r="I23" s="52">
        <v>2523800</v>
      </c>
      <c r="J23" s="52">
        <v>1761404.21</v>
      </c>
    </row>
    <row r="24" spans="1:10" ht="24" customHeight="1">
      <c r="A24" s="14" t="s">
        <v>60</v>
      </c>
      <c r="B24" s="14"/>
      <c r="C24" s="54" t="s">
        <v>1</v>
      </c>
      <c r="D24" s="54" t="s">
        <v>8</v>
      </c>
      <c r="E24" s="98" t="s">
        <v>129</v>
      </c>
      <c r="F24" s="99"/>
      <c r="G24" s="100"/>
      <c r="H24" s="54" t="s">
        <v>46</v>
      </c>
      <c r="I24" s="55">
        <v>780623.98</v>
      </c>
      <c r="J24" s="52">
        <v>654485.52</v>
      </c>
    </row>
    <row r="25" spans="1:10" ht="20.25" customHeight="1">
      <c r="A25" s="12" t="s">
        <v>39</v>
      </c>
      <c r="B25" s="12"/>
      <c r="C25" s="53" t="s">
        <v>1</v>
      </c>
      <c r="D25" s="53" t="s">
        <v>8</v>
      </c>
      <c r="E25" s="83" t="s">
        <v>129</v>
      </c>
      <c r="F25" s="84"/>
      <c r="G25" s="85"/>
      <c r="H25" s="53" t="s">
        <v>40</v>
      </c>
      <c r="I25" s="52">
        <v>2758704.3</v>
      </c>
      <c r="J25" s="52">
        <v>2197220.14</v>
      </c>
    </row>
    <row r="26" spans="1:10" ht="20.25" customHeight="1">
      <c r="A26" s="12" t="s">
        <v>75</v>
      </c>
      <c r="B26" s="12"/>
      <c r="C26" s="53" t="s">
        <v>1</v>
      </c>
      <c r="D26" s="53" t="s">
        <v>8</v>
      </c>
      <c r="E26" s="83" t="s">
        <v>93</v>
      </c>
      <c r="F26" s="84"/>
      <c r="G26" s="85"/>
      <c r="H26" s="53" t="s">
        <v>103</v>
      </c>
      <c r="I26" s="52">
        <f>SUM(I27:I29)</f>
        <v>789572.13</v>
      </c>
      <c r="J26" s="52">
        <f>SUM(J27:J29)</f>
        <v>666325.13</v>
      </c>
    </row>
    <row r="27" spans="1:10" ht="15" customHeight="1">
      <c r="A27" s="15" t="s">
        <v>42</v>
      </c>
      <c r="B27" s="15"/>
      <c r="C27" s="51" t="s">
        <v>1</v>
      </c>
      <c r="D27" s="51" t="s">
        <v>8</v>
      </c>
      <c r="E27" s="124" t="s">
        <v>129</v>
      </c>
      <c r="F27" s="125"/>
      <c r="G27" s="126"/>
      <c r="H27" s="51" t="s">
        <v>45</v>
      </c>
      <c r="I27" s="52">
        <v>50000</v>
      </c>
      <c r="J27" s="52">
        <v>16380</v>
      </c>
    </row>
    <row r="28" spans="1:10" ht="15" customHeight="1">
      <c r="A28" s="16" t="s">
        <v>43</v>
      </c>
      <c r="B28" s="16"/>
      <c r="C28" s="51" t="s">
        <v>1</v>
      </c>
      <c r="D28" s="51" t="s">
        <v>8</v>
      </c>
      <c r="E28" s="124" t="s">
        <v>129</v>
      </c>
      <c r="F28" s="125"/>
      <c r="G28" s="126"/>
      <c r="H28" s="51" t="s">
        <v>44</v>
      </c>
      <c r="I28" s="52">
        <v>539572.13</v>
      </c>
      <c r="J28" s="52">
        <v>449945.13</v>
      </c>
    </row>
    <row r="29" spans="1:10" ht="15" customHeight="1">
      <c r="A29" s="16" t="s">
        <v>194</v>
      </c>
      <c r="B29" s="16"/>
      <c r="C29" s="51" t="s">
        <v>1</v>
      </c>
      <c r="D29" s="51" t="s">
        <v>8</v>
      </c>
      <c r="E29" s="124" t="s">
        <v>129</v>
      </c>
      <c r="F29" s="125"/>
      <c r="G29" s="126"/>
      <c r="H29" s="51" t="s">
        <v>193</v>
      </c>
      <c r="I29" s="52">
        <v>200000</v>
      </c>
      <c r="J29" s="52">
        <v>200000</v>
      </c>
    </row>
    <row r="30" spans="1:10" ht="15" customHeight="1">
      <c r="A30" s="157" t="s">
        <v>176</v>
      </c>
      <c r="B30" s="157"/>
      <c r="C30" s="158" t="s">
        <v>1</v>
      </c>
      <c r="D30" s="158" t="s">
        <v>177</v>
      </c>
      <c r="E30" s="159" t="s">
        <v>180</v>
      </c>
      <c r="F30" s="160"/>
      <c r="G30" s="161"/>
      <c r="H30" s="158" t="s">
        <v>94</v>
      </c>
      <c r="I30" s="81">
        <f>SUM(I31)</f>
        <v>233282.5</v>
      </c>
      <c r="J30" s="81">
        <f>SUM(J31)</f>
        <v>233282.5</v>
      </c>
    </row>
    <row r="31" spans="1:10" ht="15" customHeight="1">
      <c r="A31" s="16" t="s">
        <v>165</v>
      </c>
      <c r="B31" s="16"/>
      <c r="C31" s="51" t="s">
        <v>1</v>
      </c>
      <c r="D31" s="51" t="s">
        <v>177</v>
      </c>
      <c r="E31" s="124" t="s">
        <v>93</v>
      </c>
      <c r="F31" s="125"/>
      <c r="G31" s="126"/>
      <c r="H31" s="51" t="s">
        <v>94</v>
      </c>
      <c r="I31" s="52">
        <f>SUM(I32)</f>
        <v>233282.5</v>
      </c>
      <c r="J31" s="52">
        <f>SUM(J32)</f>
        <v>233282.5</v>
      </c>
    </row>
    <row r="32" spans="1:10" ht="24" customHeight="1">
      <c r="A32" s="16" t="s">
        <v>175</v>
      </c>
      <c r="B32" s="16"/>
      <c r="C32" s="51" t="s">
        <v>1</v>
      </c>
      <c r="D32" s="51" t="s">
        <v>177</v>
      </c>
      <c r="E32" s="124" t="s">
        <v>179</v>
      </c>
      <c r="F32" s="125"/>
      <c r="G32" s="126"/>
      <c r="H32" s="51" t="s">
        <v>94</v>
      </c>
      <c r="I32" s="52">
        <f>SUM(I33)</f>
        <v>233282.5</v>
      </c>
      <c r="J32" s="52">
        <f>SUM(J33)</f>
        <v>233282.5</v>
      </c>
    </row>
    <row r="33" spans="1:10" ht="15" customHeight="1">
      <c r="A33" s="16" t="s">
        <v>174</v>
      </c>
      <c r="B33" s="16"/>
      <c r="C33" s="51" t="s">
        <v>1</v>
      </c>
      <c r="D33" s="51" t="s">
        <v>177</v>
      </c>
      <c r="E33" s="124" t="s">
        <v>179</v>
      </c>
      <c r="F33" s="125"/>
      <c r="G33" s="126"/>
      <c r="H33" s="51" t="s">
        <v>103</v>
      </c>
      <c r="I33" s="52">
        <f>SUM(I34)</f>
        <v>233282.5</v>
      </c>
      <c r="J33" s="52">
        <f>SUM(J34)</f>
        <v>233282.5</v>
      </c>
    </row>
    <row r="34" spans="1:10" ht="15.75" customHeight="1">
      <c r="A34" s="16" t="s">
        <v>173</v>
      </c>
      <c r="B34" s="16"/>
      <c r="C34" s="51" t="s">
        <v>1</v>
      </c>
      <c r="D34" s="51" t="s">
        <v>177</v>
      </c>
      <c r="E34" s="124" t="s">
        <v>179</v>
      </c>
      <c r="F34" s="125"/>
      <c r="G34" s="126"/>
      <c r="H34" s="51" t="s">
        <v>181</v>
      </c>
      <c r="I34" s="52">
        <v>233282.5</v>
      </c>
      <c r="J34" s="52">
        <v>233282.5</v>
      </c>
    </row>
    <row r="35" spans="1:10" ht="15.75" customHeight="1">
      <c r="A35" s="34" t="s">
        <v>99</v>
      </c>
      <c r="B35" s="34"/>
      <c r="C35" s="56" t="s">
        <v>1</v>
      </c>
      <c r="D35" s="56" t="s">
        <v>28</v>
      </c>
      <c r="E35" s="121" t="s">
        <v>100</v>
      </c>
      <c r="F35" s="122"/>
      <c r="G35" s="123"/>
      <c r="H35" s="56" t="s">
        <v>94</v>
      </c>
      <c r="I35" s="58">
        <f aca="true" t="shared" si="0" ref="I35:J39">SUM(I36)</f>
        <v>1982850</v>
      </c>
      <c r="J35" s="58">
        <f t="shared" si="0"/>
        <v>0</v>
      </c>
    </row>
    <row r="36" spans="1:10" ht="16.5" customHeight="1">
      <c r="A36" s="15" t="s">
        <v>92</v>
      </c>
      <c r="B36" s="15"/>
      <c r="C36" s="51" t="s">
        <v>1</v>
      </c>
      <c r="D36" s="51" t="s">
        <v>28</v>
      </c>
      <c r="E36" s="124" t="s">
        <v>93</v>
      </c>
      <c r="F36" s="125"/>
      <c r="G36" s="126"/>
      <c r="H36" s="51" t="s">
        <v>94</v>
      </c>
      <c r="I36" s="52">
        <f t="shared" si="0"/>
        <v>1982850</v>
      </c>
      <c r="J36" s="52">
        <f t="shared" si="0"/>
        <v>0</v>
      </c>
    </row>
    <row r="37" spans="1:10" ht="15" customHeight="1">
      <c r="A37" s="12" t="s">
        <v>78</v>
      </c>
      <c r="B37" s="12"/>
      <c r="C37" s="51" t="s">
        <v>1</v>
      </c>
      <c r="D37" s="51" t="s">
        <v>28</v>
      </c>
      <c r="E37" s="124" t="s">
        <v>93</v>
      </c>
      <c r="F37" s="125"/>
      <c r="G37" s="126"/>
      <c r="H37" s="51" t="s">
        <v>94</v>
      </c>
      <c r="I37" s="52">
        <f t="shared" si="0"/>
        <v>1982850</v>
      </c>
      <c r="J37" s="52">
        <f t="shared" si="0"/>
        <v>0</v>
      </c>
    </row>
    <row r="38" spans="1:10" ht="44.25" customHeight="1">
      <c r="A38" s="15" t="s">
        <v>101</v>
      </c>
      <c r="B38" s="15"/>
      <c r="C38" s="51" t="s">
        <v>1</v>
      </c>
      <c r="D38" s="51" t="s">
        <v>28</v>
      </c>
      <c r="E38" s="124" t="s">
        <v>178</v>
      </c>
      <c r="F38" s="125"/>
      <c r="G38" s="126"/>
      <c r="H38" s="51" t="s">
        <v>94</v>
      </c>
      <c r="I38" s="52">
        <f t="shared" si="0"/>
        <v>1982850</v>
      </c>
      <c r="J38" s="52">
        <f t="shared" si="0"/>
        <v>0</v>
      </c>
    </row>
    <row r="39" spans="1:10" ht="16.5" customHeight="1">
      <c r="A39" s="15" t="s">
        <v>102</v>
      </c>
      <c r="B39" s="15"/>
      <c r="C39" s="51" t="s">
        <v>1</v>
      </c>
      <c r="D39" s="51" t="s">
        <v>28</v>
      </c>
      <c r="E39" s="124" t="s">
        <v>178</v>
      </c>
      <c r="F39" s="125"/>
      <c r="G39" s="126"/>
      <c r="H39" s="51" t="s">
        <v>103</v>
      </c>
      <c r="I39" s="52">
        <f t="shared" si="0"/>
        <v>1982850</v>
      </c>
      <c r="J39" s="52">
        <f t="shared" si="0"/>
        <v>0</v>
      </c>
    </row>
    <row r="40" spans="1:10" ht="34.5" customHeight="1">
      <c r="A40" s="16" t="s">
        <v>104</v>
      </c>
      <c r="B40" s="16"/>
      <c r="C40" s="51" t="s">
        <v>1</v>
      </c>
      <c r="D40" s="51" t="s">
        <v>28</v>
      </c>
      <c r="E40" s="124" t="s">
        <v>178</v>
      </c>
      <c r="F40" s="125"/>
      <c r="G40" s="126"/>
      <c r="H40" s="51" t="s">
        <v>105</v>
      </c>
      <c r="I40" s="52">
        <v>1982850</v>
      </c>
      <c r="J40" s="52">
        <v>0</v>
      </c>
    </row>
    <row r="41" spans="1:10" ht="21" customHeight="1">
      <c r="A41" s="17" t="s">
        <v>16</v>
      </c>
      <c r="B41" s="17"/>
      <c r="C41" s="56" t="s">
        <v>1</v>
      </c>
      <c r="D41" s="56" t="s">
        <v>36</v>
      </c>
      <c r="E41" s="121" t="s">
        <v>100</v>
      </c>
      <c r="F41" s="122"/>
      <c r="G41" s="123"/>
      <c r="H41" s="56" t="s">
        <v>94</v>
      </c>
      <c r="I41" s="58">
        <f>SUM(I43+I48+I51)</f>
        <v>1493050.22</v>
      </c>
      <c r="J41" s="58">
        <f>SUM(J43+J48+J51)</f>
        <v>854768.97</v>
      </c>
    </row>
    <row r="42" spans="1:10" ht="16.5" customHeight="1">
      <c r="A42" s="12" t="s">
        <v>92</v>
      </c>
      <c r="B42" s="12"/>
      <c r="C42" s="54" t="s">
        <v>1</v>
      </c>
      <c r="D42" s="54" t="s">
        <v>36</v>
      </c>
      <c r="E42" s="98" t="s">
        <v>106</v>
      </c>
      <c r="F42" s="99"/>
      <c r="G42" s="100"/>
      <c r="H42" s="54" t="s">
        <v>94</v>
      </c>
      <c r="I42" s="55">
        <f>SUM(I51+I48+I46+I44)</f>
        <v>1493050.22</v>
      </c>
      <c r="J42" s="55">
        <f>SUM(J51+J48+J46+J44)</f>
        <v>854768.97</v>
      </c>
    </row>
    <row r="43" spans="1:10" ht="21.75" customHeight="1">
      <c r="A43" s="15" t="s">
        <v>76</v>
      </c>
      <c r="B43" s="15"/>
      <c r="C43" s="51" t="s">
        <v>1</v>
      </c>
      <c r="D43" s="51" t="s">
        <v>36</v>
      </c>
      <c r="E43" s="124" t="s">
        <v>93</v>
      </c>
      <c r="F43" s="125"/>
      <c r="G43" s="126"/>
      <c r="H43" s="51" t="s">
        <v>94</v>
      </c>
      <c r="I43" s="52">
        <f>SUM(I45,I47)</f>
        <v>276444</v>
      </c>
      <c r="J43" s="52">
        <f>SUM(J44,J46)</f>
        <v>208094</v>
      </c>
    </row>
    <row r="44" spans="1:10" ht="41.25">
      <c r="A44" s="12" t="s">
        <v>77</v>
      </c>
      <c r="B44" s="12"/>
      <c r="C44" s="51" t="s">
        <v>1</v>
      </c>
      <c r="D44" s="51" t="s">
        <v>36</v>
      </c>
      <c r="E44" s="124" t="s">
        <v>130</v>
      </c>
      <c r="F44" s="125"/>
      <c r="G44" s="126"/>
      <c r="H44" s="51" t="s">
        <v>94</v>
      </c>
      <c r="I44" s="52">
        <f>SUM(I45)</f>
        <v>273400</v>
      </c>
      <c r="J44" s="55">
        <f>SUM(J45)</f>
        <v>205050</v>
      </c>
    </row>
    <row r="45" spans="1:10" ht="12.75">
      <c r="A45" s="15" t="s">
        <v>48</v>
      </c>
      <c r="B45" s="15"/>
      <c r="C45" s="51" t="s">
        <v>1</v>
      </c>
      <c r="D45" s="51" t="s">
        <v>36</v>
      </c>
      <c r="E45" s="124" t="s">
        <v>130</v>
      </c>
      <c r="F45" s="125"/>
      <c r="G45" s="126"/>
      <c r="H45" s="51" t="s">
        <v>49</v>
      </c>
      <c r="I45" s="55">
        <v>273400</v>
      </c>
      <c r="J45" s="55">
        <v>205050</v>
      </c>
    </row>
    <row r="46" spans="1:10" ht="30">
      <c r="A46" s="13" t="s">
        <v>61</v>
      </c>
      <c r="B46" s="13"/>
      <c r="C46" s="51" t="s">
        <v>1</v>
      </c>
      <c r="D46" s="51" t="s">
        <v>36</v>
      </c>
      <c r="E46" s="124" t="s">
        <v>131</v>
      </c>
      <c r="F46" s="125"/>
      <c r="G46" s="126"/>
      <c r="H46" s="51" t="s">
        <v>94</v>
      </c>
      <c r="I46" s="55">
        <f>SUM(I47)</f>
        <v>3044</v>
      </c>
      <c r="J46" s="55">
        <f>SUM(J47)</f>
        <v>3044</v>
      </c>
    </row>
    <row r="47" spans="1:10" ht="21">
      <c r="A47" s="12" t="s">
        <v>39</v>
      </c>
      <c r="B47" s="12"/>
      <c r="C47" s="51" t="s">
        <v>1</v>
      </c>
      <c r="D47" s="51" t="s">
        <v>36</v>
      </c>
      <c r="E47" s="124" t="s">
        <v>131</v>
      </c>
      <c r="F47" s="125"/>
      <c r="G47" s="126"/>
      <c r="H47" s="51" t="s">
        <v>40</v>
      </c>
      <c r="I47" s="55">
        <v>3044</v>
      </c>
      <c r="J47" s="52">
        <v>3044</v>
      </c>
    </row>
    <row r="48" spans="1:10" ht="15" customHeight="1">
      <c r="A48" s="18" t="s">
        <v>78</v>
      </c>
      <c r="B48" s="18"/>
      <c r="C48" s="51" t="s">
        <v>1</v>
      </c>
      <c r="D48" s="51" t="s">
        <v>36</v>
      </c>
      <c r="E48" s="124" t="s">
        <v>93</v>
      </c>
      <c r="F48" s="125"/>
      <c r="G48" s="126"/>
      <c r="H48" s="51" t="s">
        <v>94</v>
      </c>
      <c r="I48" s="55">
        <f>SUM(I49)</f>
        <v>1200000</v>
      </c>
      <c r="J48" s="52">
        <f>SUM(J49)</f>
        <v>630068.75</v>
      </c>
    </row>
    <row r="49" spans="1:10" ht="15" customHeight="1">
      <c r="A49" s="43" t="s">
        <v>74</v>
      </c>
      <c r="B49" s="43"/>
      <c r="C49" s="51" t="s">
        <v>1</v>
      </c>
      <c r="D49" s="51" t="s">
        <v>36</v>
      </c>
      <c r="E49" s="124" t="s">
        <v>129</v>
      </c>
      <c r="F49" s="125"/>
      <c r="G49" s="126"/>
      <c r="H49" s="51" t="s">
        <v>96</v>
      </c>
      <c r="I49" s="55">
        <f>SUM(I50)</f>
        <v>1200000</v>
      </c>
      <c r="J49" s="52">
        <f>SUM(J50)</f>
        <v>630068.75</v>
      </c>
    </row>
    <row r="50" spans="1:10" ht="66.75" customHeight="1">
      <c r="A50" s="43" t="s">
        <v>39</v>
      </c>
      <c r="B50" s="43"/>
      <c r="C50" s="51" t="s">
        <v>1</v>
      </c>
      <c r="D50" s="51" t="s">
        <v>36</v>
      </c>
      <c r="E50" s="124" t="s">
        <v>129</v>
      </c>
      <c r="F50" s="125"/>
      <c r="G50" s="126"/>
      <c r="H50" s="51" t="s">
        <v>40</v>
      </c>
      <c r="I50" s="52">
        <v>1200000</v>
      </c>
      <c r="J50" s="52">
        <v>630068.75</v>
      </c>
    </row>
    <row r="51" spans="1:10" ht="24" customHeight="1">
      <c r="A51" s="41" t="s">
        <v>102</v>
      </c>
      <c r="B51" s="41"/>
      <c r="C51" s="51" t="s">
        <v>1</v>
      </c>
      <c r="D51" s="51" t="s">
        <v>36</v>
      </c>
      <c r="E51" s="124" t="s">
        <v>129</v>
      </c>
      <c r="F51" s="119"/>
      <c r="G51" s="120"/>
      <c r="H51" s="51" t="s">
        <v>103</v>
      </c>
      <c r="I51" s="52">
        <f>SUM(I52)</f>
        <v>16606.22</v>
      </c>
      <c r="J51" s="52">
        <f>SUM(J52)</f>
        <v>16606.22</v>
      </c>
    </row>
    <row r="52" spans="1:10" ht="24.75" customHeight="1">
      <c r="A52" s="41" t="s">
        <v>132</v>
      </c>
      <c r="B52" s="41"/>
      <c r="C52" s="51" t="s">
        <v>1</v>
      </c>
      <c r="D52" s="51" t="s">
        <v>36</v>
      </c>
      <c r="E52" s="124" t="s">
        <v>129</v>
      </c>
      <c r="F52" s="119"/>
      <c r="G52" s="120"/>
      <c r="H52" s="51" t="s">
        <v>133</v>
      </c>
      <c r="I52" s="52">
        <f>SUM(I53)</f>
        <v>16606.22</v>
      </c>
      <c r="J52" s="52">
        <f>SUM(J53)</f>
        <v>16606.22</v>
      </c>
    </row>
    <row r="53" spans="1:10" ht="36.75" customHeight="1">
      <c r="A53" s="41" t="s">
        <v>134</v>
      </c>
      <c r="B53" s="41"/>
      <c r="C53" s="51" t="s">
        <v>1</v>
      </c>
      <c r="D53" s="51" t="s">
        <v>36</v>
      </c>
      <c r="E53" s="124" t="s">
        <v>129</v>
      </c>
      <c r="F53" s="119"/>
      <c r="G53" s="120"/>
      <c r="H53" s="51" t="s">
        <v>135</v>
      </c>
      <c r="I53" s="52">
        <v>16606.22</v>
      </c>
      <c r="J53" s="52">
        <v>16606.22</v>
      </c>
    </row>
    <row r="54" spans="1:10" ht="12.75">
      <c r="A54" s="31" t="s">
        <v>12</v>
      </c>
      <c r="B54" s="31"/>
      <c r="C54" s="73" t="s">
        <v>6</v>
      </c>
      <c r="D54" s="73" t="s">
        <v>7</v>
      </c>
      <c r="E54" s="86"/>
      <c r="F54" s="87"/>
      <c r="G54" s="88"/>
      <c r="H54" s="73"/>
      <c r="I54" s="72">
        <f aca="true" t="shared" si="1" ref="I54:J56">SUM(I55)</f>
        <v>517400</v>
      </c>
      <c r="J54" s="72">
        <f t="shared" si="1"/>
        <v>339166.19</v>
      </c>
    </row>
    <row r="55" spans="1:10" ht="27.75" customHeight="1">
      <c r="A55" s="12" t="s">
        <v>13</v>
      </c>
      <c r="B55" s="12"/>
      <c r="C55" s="56" t="s">
        <v>6</v>
      </c>
      <c r="D55" s="56" t="s">
        <v>20</v>
      </c>
      <c r="E55" s="121"/>
      <c r="F55" s="122"/>
      <c r="G55" s="123"/>
      <c r="H55" s="56"/>
      <c r="I55" s="58">
        <f t="shared" si="1"/>
        <v>517400</v>
      </c>
      <c r="J55" s="58">
        <f t="shared" si="1"/>
        <v>339166.19</v>
      </c>
    </row>
    <row r="56" spans="1:10" ht="22.5" customHeight="1">
      <c r="A56" s="12" t="s">
        <v>79</v>
      </c>
      <c r="B56" s="12"/>
      <c r="C56" s="51" t="s">
        <v>6</v>
      </c>
      <c r="D56" s="51" t="s">
        <v>20</v>
      </c>
      <c r="E56" s="124" t="s">
        <v>93</v>
      </c>
      <c r="F56" s="125"/>
      <c r="G56" s="126"/>
      <c r="H56" s="51" t="s">
        <v>94</v>
      </c>
      <c r="I56" s="55">
        <f t="shared" si="1"/>
        <v>517400</v>
      </c>
      <c r="J56" s="52">
        <f>SUM(J57)</f>
        <v>339166.19</v>
      </c>
    </row>
    <row r="57" spans="1:10" ht="22.5" customHeight="1">
      <c r="A57" s="12" t="s">
        <v>80</v>
      </c>
      <c r="B57" s="12"/>
      <c r="C57" s="51" t="s">
        <v>6</v>
      </c>
      <c r="D57" s="51" t="s">
        <v>20</v>
      </c>
      <c r="E57" s="124" t="s">
        <v>136</v>
      </c>
      <c r="F57" s="125"/>
      <c r="G57" s="126"/>
      <c r="H57" s="51" t="s">
        <v>94</v>
      </c>
      <c r="I57" s="55">
        <f>SUM(I58:I61)</f>
        <v>517400</v>
      </c>
      <c r="J57" s="52">
        <f>SUM(J58:J61)</f>
        <v>339166.19</v>
      </c>
    </row>
    <row r="58" spans="1:10" ht="22.5" customHeight="1">
      <c r="A58" s="12" t="s">
        <v>37</v>
      </c>
      <c r="B58" s="12"/>
      <c r="C58" s="51" t="s">
        <v>6</v>
      </c>
      <c r="D58" s="51" t="s">
        <v>20</v>
      </c>
      <c r="E58" s="124" t="s">
        <v>136</v>
      </c>
      <c r="F58" s="125"/>
      <c r="G58" s="126"/>
      <c r="H58" s="51" t="s">
        <v>38</v>
      </c>
      <c r="I58" s="52">
        <v>375525.66</v>
      </c>
      <c r="J58" s="52">
        <v>249616.02</v>
      </c>
    </row>
    <row r="59" spans="1:10" ht="22.5" customHeight="1">
      <c r="A59" s="12" t="s">
        <v>81</v>
      </c>
      <c r="B59" s="12"/>
      <c r="C59" s="51" t="s">
        <v>6</v>
      </c>
      <c r="D59" s="51" t="s">
        <v>20</v>
      </c>
      <c r="E59" s="124" t="s">
        <v>136</v>
      </c>
      <c r="F59" s="125"/>
      <c r="G59" s="126"/>
      <c r="H59" s="51" t="s">
        <v>73</v>
      </c>
      <c r="I59" s="52">
        <v>112267.35</v>
      </c>
      <c r="J59" s="52">
        <v>79895.21</v>
      </c>
    </row>
    <row r="60" spans="1:10" ht="22.5" customHeight="1">
      <c r="A60" s="14" t="s">
        <v>60</v>
      </c>
      <c r="B60" s="14"/>
      <c r="C60" s="51" t="s">
        <v>6</v>
      </c>
      <c r="D60" s="51" t="s">
        <v>20</v>
      </c>
      <c r="E60" s="124" t="s">
        <v>136</v>
      </c>
      <c r="F60" s="125"/>
      <c r="G60" s="126"/>
      <c r="H60" s="51" t="s">
        <v>46</v>
      </c>
      <c r="I60" s="52">
        <v>4632.7</v>
      </c>
      <c r="J60" s="55">
        <v>2492.32</v>
      </c>
    </row>
    <row r="61" spans="1:10" ht="22.5" customHeight="1">
      <c r="A61" s="12" t="s">
        <v>39</v>
      </c>
      <c r="B61" s="12"/>
      <c r="C61" s="51" t="s">
        <v>6</v>
      </c>
      <c r="D61" s="51" t="s">
        <v>20</v>
      </c>
      <c r="E61" s="124" t="s">
        <v>136</v>
      </c>
      <c r="F61" s="125"/>
      <c r="G61" s="126"/>
      <c r="H61" s="51" t="s">
        <v>40</v>
      </c>
      <c r="I61" s="52">
        <v>24974.29</v>
      </c>
      <c r="J61" s="55">
        <v>7162.64</v>
      </c>
    </row>
    <row r="62" spans="1:10" ht="22.5" customHeight="1">
      <c r="A62" s="31" t="s">
        <v>50</v>
      </c>
      <c r="B62" s="31"/>
      <c r="C62" s="73" t="s">
        <v>20</v>
      </c>
      <c r="D62" s="73" t="s">
        <v>7</v>
      </c>
      <c r="E62" s="86"/>
      <c r="F62" s="87"/>
      <c r="G62" s="88"/>
      <c r="H62" s="73"/>
      <c r="I62" s="72">
        <f>SUM(I63+I69)</f>
        <v>2751057.4</v>
      </c>
      <c r="J62" s="72">
        <f>SUM(J63+J69)</f>
        <v>1819842.08</v>
      </c>
    </row>
    <row r="63" spans="1:10" ht="13.5" customHeight="1">
      <c r="A63" s="41" t="s">
        <v>137</v>
      </c>
      <c r="B63" s="41"/>
      <c r="C63" s="54" t="s">
        <v>20</v>
      </c>
      <c r="D63" s="54" t="s">
        <v>29</v>
      </c>
      <c r="E63" s="98" t="s">
        <v>100</v>
      </c>
      <c r="F63" s="119"/>
      <c r="G63" s="120"/>
      <c r="H63" s="54"/>
      <c r="I63" s="55">
        <f aca="true" t="shared" si="2" ref="I63:J67">SUM(I64)</f>
        <v>450000</v>
      </c>
      <c r="J63" s="55">
        <f t="shared" si="2"/>
        <v>404692.8</v>
      </c>
    </row>
    <row r="64" spans="1:10" ht="30">
      <c r="A64" s="41" t="s">
        <v>139</v>
      </c>
      <c r="B64" s="41"/>
      <c r="C64" s="54" t="s">
        <v>20</v>
      </c>
      <c r="D64" s="54" t="s">
        <v>29</v>
      </c>
      <c r="E64" s="98" t="s">
        <v>93</v>
      </c>
      <c r="F64" s="119"/>
      <c r="G64" s="120"/>
      <c r="H64" s="54" t="s">
        <v>94</v>
      </c>
      <c r="I64" s="55">
        <f t="shared" si="2"/>
        <v>450000</v>
      </c>
      <c r="J64" s="55">
        <f t="shared" si="2"/>
        <v>404692.8</v>
      </c>
    </row>
    <row r="65" spans="1:10" ht="21.75" customHeight="1">
      <c r="A65" s="41" t="s">
        <v>154</v>
      </c>
      <c r="B65" s="41"/>
      <c r="C65" s="54" t="s">
        <v>20</v>
      </c>
      <c r="D65" s="54" t="s">
        <v>29</v>
      </c>
      <c r="E65" s="98" t="s">
        <v>138</v>
      </c>
      <c r="F65" s="119"/>
      <c r="G65" s="120"/>
      <c r="H65" s="54" t="s">
        <v>94</v>
      </c>
      <c r="I65" s="55">
        <f t="shared" si="2"/>
        <v>450000</v>
      </c>
      <c r="J65" s="55">
        <f t="shared" si="2"/>
        <v>404692.8</v>
      </c>
    </row>
    <row r="66" spans="1:10" ht="22.5" customHeight="1">
      <c r="A66" s="41" t="s">
        <v>95</v>
      </c>
      <c r="B66" s="41"/>
      <c r="C66" s="54" t="s">
        <v>20</v>
      </c>
      <c r="D66" s="54" t="s">
        <v>29</v>
      </c>
      <c r="E66" s="98" t="s">
        <v>138</v>
      </c>
      <c r="F66" s="119"/>
      <c r="G66" s="120"/>
      <c r="H66" s="54" t="s">
        <v>96</v>
      </c>
      <c r="I66" s="55">
        <f t="shared" si="2"/>
        <v>450000</v>
      </c>
      <c r="J66" s="55">
        <f t="shared" si="2"/>
        <v>404692.8</v>
      </c>
    </row>
    <row r="67" spans="1:10" ht="15" customHeight="1">
      <c r="A67" s="41" t="s">
        <v>97</v>
      </c>
      <c r="B67" s="41"/>
      <c r="C67" s="54" t="s">
        <v>20</v>
      </c>
      <c r="D67" s="54" t="s">
        <v>29</v>
      </c>
      <c r="E67" s="98" t="s">
        <v>138</v>
      </c>
      <c r="F67" s="119"/>
      <c r="G67" s="120"/>
      <c r="H67" s="54" t="s">
        <v>98</v>
      </c>
      <c r="I67" s="55">
        <f t="shared" si="2"/>
        <v>450000</v>
      </c>
      <c r="J67" s="55">
        <f t="shared" si="2"/>
        <v>404692.8</v>
      </c>
    </row>
    <row r="68" spans="1:10" ht="15.75" customHeight="1">
      <c r="A68" s="41" t="s">
        <v>128</v>
      </c>
      <c r="B68" s="41"/>
      <c r="C68" s="54" t="s">
        <v>20</v>
      </c>
      <c r="D68" s="54" t="s">
        <v>29</v>
      </c>
      <c r="E68" s="98" t="s">
        <v>138</v>
      </c>
      <c r="F68" s="119"/>
      <c r="G68" s="120"/>
      <c r="H68" s="54" t="s">
        <v>40</v>
      </c>
      <c r="I68" s="55">
        <v>450000</v>
      </c>
      <c r="J68" s="55">
        <v>404692.8</v>
      </c>
    </row>
    <row r="69" spans="1:10" ht="20.25" customHeight="1">
      <c r="A69" s="44" t="s">
        <v>52</v>
      </c>
      <c r="B69" s="44"/>
      <c r="C69" s="56" t="s">
        <v>20</v>
      </c>
      <c r="D69" s="56" t="s">
        <v>24</v>
      </c>
      <c r="E69" s="121"/>
      <c r="F69" s="122"/>
      <c r="G69" s="123"/>
      <c r="H69" s="56"/>
      <c r="I69" s="58">
        <f aca="true" t="shared" si="3" ref="I69:J71">SUM(I70)</f>
        <v>2301057.4</v>
      </c>
      <c r="J69" s="58">
        <f t="shared" si="3"/>
        <v>1415149.28</v>
      </c>
    </row>
    <row r="70" spans="1:10" ht="45" customHeight="1">
      <c r="A70" s="18" t="s">
        <v>82</v>
      </c>
      <c r="B70" s="18"/>
      <c r="C70" s="51" t="s">
        <v>20</v>
      </c>
      <c r="D70" s="51" t="s">
        <v>24</v>
      </c>
      <c r="E70" s="124" t="s">
        <v>93</v>
      </c>
      <c r="F70" s="125"/>
      <c r="G70" s="126"/>
      <c r="H70" s="51" t="s">
        <v>94</v>
      </c>
      <c r="I70" s="55">
        <f t="shared" si="3"/>
        <v>2301057.4</v>
      </c>
      <c r="J70" s="55">
        <f t="shared" si="3"/>
        <v>1415149.28</v>
      </c>
    </row>
    <row r="71" spans="1:10" ht="21" customHeight="1">
      <c r="A71" s="12" t="s">
        <v>83</v>
      </c>
      <c r="B71" s="12"/>
      <c r="C71" s="51" t="s">
        <v>20</v>
      </c>
      <c r="D71" s="51" t="s">
        <v>24</v>
      </c>
      <c r="E71" s="124" t="s">
        <v>140</v>
      </c>
      <c r="F71" s="125"/>
      <c r="G71" s="126"/>
      <c r="H71" s="51" t="s">
        <v>96</v>
      </c>
      <c r="I71" s="52">
        <f t="shared" si="3"/>
        <v>2301057.4</v>
      </c>
      <c r="J71" s="59">
        <f t="shared" si="3"/>
        <v>1415149.28</v>
      </c>
    </row>
    <row r="72" spans="1:10" ht="21" customHeight="1">
      <c r="A72" s="12" t="s">
        <v>39</v>
      </c>
      <c r="B72" s="12"/>
      <c r="C72" s="51" t="s">
        <v>20</v>
      </c>
      <c r="D72" s="51" t="s">
        <v>24</v>
      </c>
      <c r="E72" s="124" t="s">
        <v>140</v>
      </c>
      <c r="F72" s="125"/>
      <c r="G72" s="126"/>
      <c r="H72" s="51" t="s">
        <v>40</v>
      </c>
      <c r="I72" s="52">
        <v>2301057.4</v>
      </c>
      <c r="J72" s="55">
        <v>1415149.28</v>
      </c>
    </row>
    <row r="73" spans="1:10" ht="12.75">
      <c r="A73" s="31" t="s">
        <v>35</v>
      </c>
      <c r="B73" s="31"/>
      <c r="C73" s="73" t="s">
        <v>8</v>
      </c>
      <c r="D73" s="73" t="s">
        <v>7</v>
      </c>
      <c r="E73" s="86" t="s">
        <v>100</v>
      </c>
      <c r="F73" s="87"/>
      <c r="G73" s="88"/>
      <c r="H73" s="73" t="s">
        <v>94</v>
      </c>
      <c r="I73" s="72">
        <f>SUM(I74,I88)</f>
        <v>39314887.86</v>
      </c>
      <c r="J73" s="72">
        <f>SUM(J74,J88)</f>
        <v>8500144.45</v>
      </c>
    </row>
    <row r="74" spans="1:10" ht="12.75">
      <c r="A74" s="14" t="s">
        <v>34</v>
      </c>
      <c r="B74" s="14"/>
      <c r="C74" s="56" t="s">
        <v>8</v>
      </c>
      <c r="D74" s="56" t="s">
        <v>29</v>
      </c>
      <c r="E74" s="121" t="s">
        <v>100</v>
      </c>
      <c r="F74" s="122"/>
      <c r="G74" s="123"/>
      <c r="H74" s="56" t="s">
        <v>94</v>
      </c>
      <c r="I74" s="58">
        <f>SUM(I75,I80)</f>
        <v>38914887.86</v>
      </c>
      <c r="J74" s="58">
        <f>SUM(J75,J80)</f>
        <v>8394628.45</v>
      </c>
    </row>
    <row r="75" spans="1:10" ht="12.75">
      <c r="A75" s="14" t="s">
        <v>76</v>
      </c>
      <c r="B75" s="14"/>
      <c r="C75" s="53" t="s">
        <v>8</v>
      </c>
      <c r="D75" s="53" t="s">
        <v>29</v>
      </c>
      <c r="E75" s="83" t="s">
        <v>155</v>
      </c>
      <c r="F75" s="84"/>
      <c r="G75" s="85"/>
      <c r="H75" s="53" t="s">
        <v>94</v>
      </c>
      <c r="I75" s="55">
        <f aca="true" t="shared" si="4" ref="I75:J78">SUM(I76)</f>
        <v>3123143</v>
      </c>
      <c r="J75" s="55">
        <f t="shared" si="4"/>
        <v>921403.25</v>
      </c>
    </row>
    <row r="76" spans="1:10" ht="41.25">
      <c r="A76" s="43" t="s">
        <v>62</v>
      </c>
      <c r="B76" s="43"/>
      <c r="C76" s="54" t="s">
        <v>8</v>
      </c>
      <c r="D76" s="54" t="s">
        <v>29</v>
      </c>
      <c r="E76" s="98" t="s">
        <v>141</v>
      </c>
      <c r="F76" s="99"/>
      <c r="G76" s="100"/>
      <c r="H76" s="54" t="s">
        <v>94</v>
      </c>
      <c r="I76" s="55">
        <f t="shared" si="4"/>
        <v>3123143</v>
      </c>
      <c r="J76" s="52">
        <f t="shared" si="4"/>
        <v>921403.25</v>
      </c>
    </row>
    <row r="77" spans="1:10" ht="21">
      <c r="A77" s="12" t="s">
        <v>95</v>
      </c>
      <c r="B77" s="12"/>
      <c r="C77" s="54" t="s">
        <v>8</v>
      </c>
      <c r="D77" s="54" t="s">
        <v>29</v>
      </c>
      <c r="E77" s="98" t="s">
        <v>141</v>
      </c>
      <c r="F77" s="99"/>
      <c r="G77" s="100"/>
      <c r="H77" s="54" t="s">
        <v>96</v>
      </c>
      <c r="I77" s="55">
        <f t="shared" si="4"/>
        <v>3123143</v>
      </c>
      <c r="J77" s="52">
        <f t="shared" si="4"/>
        <v>921403.25</v>
      </c>
    </row>
    <row r="78" spans="1:10" ht="24" customHeight="1">
      <c r="A78" s="12" t="s">
        <v>97</v>
      </c>
      <c r="B78" s="12"/>
      <c r="C78" s="54" t="s">
        <v>8</v>
      </c>
      <c r="D78" s="54" t="s">
        <v>29</v>
      </c>
      <c r="E78" s="98" t="s">
        <v>141</v>
      </c>
      <c r="F78" s="99"/>
      <c r="G78" s="100"/>
      <c r="H78" s="54" t="s">
        <v>98</v>
      </c>
      <c r="I78" s="55">
        <f t="shared" si="4"/>
        <v>3123143</v>
      </c>
      <c r="J78" s="52">
        <f t="shared" si="4"/>
        <v>921403.25</v>
      </c>
    </row>
    <row r="79" spans="1:10" ht="16.5" customHeight="1">
      <c r="A79" s="43" t="s">
        <v>39</v>
      </c>
      <c r="B79" s="43"/>
      <c r="C79" s="54" t="s">
        <v>8</v>
      </c>
      <c r="D79" s="54" t="s">
        <v>29</v>
      </c>
      <c r="E79" s="98" t="s">
        <v>141</v>
      </c>
      <c r="F79" s="99"/>
      <c r="G79" s="100"/>
      <c r="H79" s="54" t="s">
        <v>40</v>
      </c>
      <c r="I79" s="55">
        <v>3123143</v>
      </c>
      <c r="J79" s="55">
        <v>921403.25</v>
      </c>
    </row>
    <row r="80" spans="1:10" ht="12.75">
      <c r="A80" s="43" t="s">
        <v>82</v>
      </c>
      <c r="B80" s="43"/>
      <c r="C80" s="54" t="s">
        <v>8</v>
      </c>
      <c r="D80" s="54" t="s">
        <v>29</v>
      </c>
      <c r="E80" s="98" t="s">
        <v>93</v>
      </c>
      <c r="F80" s="99"/>
      <c r="G80" s="100"/>
      <c r="H80" s="54" t="s">
        <v>94</v>
      </c>
      <c r="I80" s="55">
        <f>SUM(I81+I85)</f>
        <v>35791744.86</v>
      </c>
      <c r="J80" s="55">
        <f>SUM(J81+J85)</f>
        <v>7473225.2</v>
      </c>
    </row>
    <row r="81" spans="1:10" ht="15.75" customHeight="1">
      <c r="A81" s="19" t="s">
        <v>84</v>
      </c>
      <c r="B81" s="19"/>
      <c r="C81" s="53" t="s">
        <v>8</v>
      </c>
      <c r="D81" s="53" t="s">
        <v>29</v>
      </c>
      <c r="E81" s="83" t="s">
        <v>142</v>
      </c>
      <c r="F81" s="84"/>
      <c r="G81" s="85"/>
      <c r="H81" s="53" t="s">
        <v>94</v>
      </c>
      <c r="I81" s="52">
        <f aca="true" t="shared" si="5" ref="I81:J83">SUM(I82)</f>
        <v>35648314.86</v>
      </c>
      <c r="J81" s="52">
        <f t="shared" si="5"/>
        <v>7329795.2</v>
      </c>
    </row>
    <row r="82" spans="1:10" ht="24" customHeight="1">
      <c r="A82" s="12" t="s">
        <v>95</v>
      </c>
      <c r="B82" s="12"/>
      <c r="C82" s="53" t="s">
        <v>8</v>
      </c>
      <c r="D82" s="53" t="s">
        <v>29</v>
      </c>
      <c r="E82" s="83" t="s">
        <v>142</v>
      </c>
      <c r="F82" s="84"/>
      <c r="G82" s="85"/>
      <c r="H82" s="53" t="s">
        <v>96</v>
      </c>
      <c r="I82" s="52">
        <f t="shared" si="5"/>
        <v>35648314.86</v>
      </c>
      <c r="J82" s="52">
        <f t="shared" si="5"/>
        <v>7329795.2</v>
      </c>
    </row>
    <row r="83" spans="1:10" ht="24" customHeight="1">
      <c r="A83" s="12" t="s">
        <v>97</v>
      </c>
      <c r="B83" s="12"/>
      <c r="C83" s="53" t="s">
        <v>8</v>
      </c>
      <c r="D83" s="53" t="s">
        <v>29</v>
      </c>
      <c r="E83" s="83" t="s">
        <v>142</v>
      </c>
      <c r="F83" s="84"/>
      <c r="G83" s="85"/>
      <c r="H83" s="53" t="s">
        <v>98</v>
      </c>
      <c r="I83" s="52">
        <f t="shared" si="5"/>
        <v>35648314.86</v>
      </c>
      <c r="J83" s="52">
        <f t="shared" si="5"/>
        <v>7329795.2</v>
      </c>
    </row>
    <row r="84" spans="1:10" ht="23.25" customHeight="1">
      <c r="A84" s="12" t="s">
        <v>39</v>
      </c>
      <c r="B84" s="12"/>
      <c r="C84" s="53" t="s">
        <v>8</v>
      </c>
      <c r="D84" s="53" t="s">
        <v>29</v>
      </c>
      <c r="E84" s="83" t="s">
        <v>142</v>
      </c>
      <c r="F84" s="84"/>
      <c r="G84" s="85"/>
      <c r="H84" s="53" t="s">
        <v>40</v>
      </c>
      <c r="I84" s="52">
        <v>35648314.86</v>
      </c>
      <c r="J84" s="52">
        <v>7329795.2</v>
      </c>
    </row>
    <row r="85" spans="1:10" ht="36.75" customHeight="1">
      <c r="A85" s="12" t="s">
        <v>158</v>
      </c>
      <c r="B85" s="12"/>
      <c r="C85" s="53" t="s">
        <v>8</v>
      </c>
      <c r="D85" s="53" t="s">
        <v>29</v>
      </c>
      <c r="E85" s="83" t="s">
        <v>142</v>
      </c>
      <c r="F85" s="84"/>
      <c r="G85" s="85"/>
      <c r="H85" s="53" t="s">
        <v>107</v>
      </c>
      <c r="I85" s="52">
        <f>SUM(I86)</f>
        <v>143430</v>
      </c>
      <c r="J85" s="52">
        <f>SUM(J86)</f>
        <v>143430</v>
      </c>
    </row>
    <row r="86" spans="1:10" ht="21.75" customHeight="1">
      <c r="A86" s="12" t="s">
        <v>108</v>
      </c>
      <c r="B86" s="12"/>
      <c r="C86" s="53" t="s">
        <v>8</v>
      </c>
      <c r="D86" s="53" t="s">
        <v>29</v>
      </c>
      <c r="E86" s="83" t="s">
        <v>142</v>
      </c>
      <c r="F86" s="84"/>
      <c r="G86" s="85"/>
      <c r="H86" s="53" t="s">
        <v>109</v>
      </c>
      <c r="I86" s="52">
        <f>SUM(I87)</f>
        <v>143430</v>
      </c>
      <c r="J86" s="52">
        <f>SUM(J87)</f>
        <v>143430</v>
      </c>
    </row>
    <row r="87" spans="1:10" ht="21.75" customHeight="1">
      <c r="A87" s="12" t="s">
        <v>159</v>
      </c>
      <c r="B87" s="12"/>
      <c r="C87" s="53" t="s">
        <v>8</v>
      </c>
      <c r="D87" s="53" t="s">
        <v>29</v>
      </c>
      <c r="E87" s="83" t="s">
        <v>142</v>
      </c>
      <c r="F87" s="84"/>
      <c r="G87" s="85"/>
      <c r="H87" s="53" t="s">
        <v>54</v>
      </c>
      <c r="I87" s="52">
        <v>143430</v>
      </c>
      <c r="J87" s="52">
        <v>143430</v>
      </c>
    </row>
    <row r="88" spans="1:10" ht="23.25" customHeight="1">
      <c r="A88" s="17" t="s">
        <v>63</v>
      </c>
      <c r="B88" s="17"/>
      <c r="C88" s="74" t="s">
        <v>8</v>
      </c>
      <c r="D88" s="74" t="s">
        <v>32</v>
      </c>
      <c r="E88" s="127" t="s">
        <v>100</v>
      </c>
      <c r="F88" s="128"/>
      <c r="G88" s="129"/>
      <c r="H88" s="74" t="s">
        <v>94</v>
      </c>
      <c r="I88" s="57">
        <f>SUM(I89)</f>
        <v>400000</v>
      </c>
      <c r="J88" s="57">
        <f>SUM(J89)</f>
        <v>105516</v>
      </c>
    </row>
    <row r="89" spans="1:10" ht="17.25" customHeight="1">
      <c r="A89" s="12" t="s">
        <v>78</v>
      </c>
      <c r="B89" s="12"/>
      <c r="C89" s="53" t="s">
        <v>8</v>
      </c>
      <c r="D89" s="53" t="s">
        <v>32</v>
      </c>
      <c r="E89" s="83" t="s">
        <v>93</v>
      </c>
      <c r="F89" s="84"/>
      <c r="G89" s="85"/>
      <c r="H89" s="53" t="s">
        <v>94</v>
      </c>
      <c r="I89" s="52">
        <f>SUM(I93+I97)</f>
        <v>400000</v>
      </c>
      <c r="J89" s="52">
        <f>SUM(J93+J97)</f>
        <v>105516</v>
      </c>
    </row>
    <row r="90" spans="1:10" ht="14.25" customHeight="1">
      <c r="A90" s="12" t="s">
        <v>64</v>
      </c>
      <c r="B90" s="12"/>
      <c r="C90" s="53" t="s">
        <v>8</v>
      </c>
      <c r="D90" s="53" t="s">
        <v>32</v>
      </c>
      <c r="E90" s="83" t="s">
        <v>143</v>
      </c>
      <c r="F90" s="84"/>
      <c r="G90" s="85"/>
      <c r="H90" s="53" t="s">
        <v>94</v>
      </c>
      <c r="I90" s="52">
        <f>SUM(I93)</f>
        <v>200000</v>
      </c>
      <c r="J90" s="52">
        <f>SUM(J93)</f>
        <v>105516</v>
      </c>
    </row>
    <row r="91" spans="1:10" ht="26.25" customHeight="1">
      <c r="A91" s="12" t="s">
        <v>95</v>
      </c>
      <c r="B91" s="12"/>
      <c r="C91" s="53" t="s">
        <v>8</v>
      </c>
      <c r="D91" s="53" t="s">
        <v>32</v>
      </c>
      <c r="E91" s="83" t="s">
        <v>143</v>
      </c>
      <c r="F91" s="84"/>
      <c r="G91" s="85"/>
      <c r="H91" s="53" t="s">
        <v>96</v>
      </c>
      <c r="I91" s="52">
        <f>SUM(I92)</f>
        <v>200000</v>
      </c>
      <c r="J91" s="52">
        <f>SUM(J92)</f>
        <v>105516</v>
      </c>
    </row>
    <row r="92" spans="1:10" ht="21">
      <c r="A92" s="12" t="s">
        <v>97</v>
      </c>
      <c r="B92" s="12"/>
      <c r="C92" s="53" t="s">
        <v>8</v>
      </c>
      <c r="D92" s="53" t="s">
        <v>32</v>
      </c>
      <c r="E92" s="83" t="s">
        <v>143</v>
      </c>
      <c r="F92" s="84"/>
      <c r="G92" s="85"/>
      <c r="H92" s="53" t="s">
        <v>98</v>
      </c>
      <c r="I92" s="52">
        <f>SUM(I93)</f>
        <v>200000</v>
      </c>
      <c r="J92" s="52">
        <f>SUM(J93)</f>
        <v>105516</v>
      </c>
    </row>
    <row r="93" spans="1:10" ht="21">
      <c r="A93" s="12" t="s">
        <v>39</v>
      </c>
      <c r="B93" s="12"/>
      <c r="C93" s="53" t="s">
        <v>8</v>
      </c>
      <c r="D93" s="53" t="s">
        <v>32</v>
      </c>
      <c r="E93" s="83" t="s">
        <v>143</v>
      </c>
      <c r="F93" s="84"/>
      <c r="G93" s="85"/>
      <c r="H93" s="53" t="s">
        <v>40</v>
      </c>
      <c r="I93" s="52">
        <v>200000</v>
      </c>
      <c r="J93" s="52">
        <v>105516</v>
      </c>
    </row>
    <row r="94" spans="1:10" ht="30.75">
      <c r="A94" s="18" t="s">
        <v>85</v>
      </c>
      <c r="B94" s="18"/>
      <c r="C94" s="53" t="s">
        <v>8</v>
      </c>
      <c r="D94" s="53" t="s">
        <v>32</v>
      </c>
      <c r="E94" s="83" t="s">
        <v>144</v>
      </c>
      <c r="F94" s="84"/>
      <c r="G94" s="85"/>
      <c r="H94" s="53" t="s">
        <v>94</v>
      </c>
      <c r="I94" s="52">
        <f aca="true" t="shared" si="6" ref="I94:J96">SUM(I95)</f>
        <v>200000</v>
      </c>
      <c r="J94" s="52">
        <f t="shared" si="6"/>
        <v>0</v>
      </c>
    </row>
    <row r="95" spans="1:10" ht="21">
      <c r="A95" s="12" t="s">
        <v>95</v>
      </c>
      <c r="B95" s="12"/>
      <c r="C95" s="53" t="s">
        <v>8</v>
      </c>
      <c r="D95" s="53" t="s">
        <v>32</v>
      </c>
      <c r="E95" s="83" t="s">
        <v>144</v>
      </c>
      <c r="F95" s="84"/>
      <c r="G95" s="85"/>
      <c r="H95" s="53" t="s">
        <v>96</v>
      </c>
      <c r="I95" s="52">
        <f t="shared" si="6"/>
        <v>200000</v>
      </c>
      <c r="J95" s="52">
        <f t="shared" si="6"/>
        <v>0</v>
      </c>
    </row>
    <row r="96" spans="1:10" ht="21">
      <c r="A96" s="12" t="s">
        <v>97</v>
      </c>
      <c r="B96" s="12"/>
      <c r="C96" s="53" t="s">
        <v>8</v>
      </c>
      <c r="D96" s="53" t="s">
        <v>32</v>
      </c>
      <c r="E96" s="83" t="s">
        <v>144</v>
      </c>
      <c r="F96" s="84"/>
      <c r="G96" s="85"/>
      <c r="H96" s="53" t="s">
        <v>98</v>
      </c>
      <c r="I96" s="52">
        <f t="shared" si="6"/>
        <v>200000</v>
      </c>
      <c r="J96" s="52">
        <f t="shared" si="6"/>
        <v>0</v>
      </c>
    </row>
    <row r="97" spans="1:10" ht="15.75" customHeight="1">
      <c r="A97" s="12" t="s">
        <v>39</v>
      </c>
      <c r="B97" s="12"/>
      <c r="C97" s="53" t="s">
        <v>8</v>
      </c>
      <c r="D97" s="53" t="s">
        <v>32</v>
      </c>
      <c r="E97" s="83" t="s">
        <v>144</v>
      </c>
      <c r="F97" s="84"/>
      <c r="G97" s="85"/>
      <c r="H97" s="53" t="s">
        <v>40</v>
      </c>
      <c r="I97" s="52">
        <v>200000</v>
      </c>
      <c r="J97" s="52">
        <v>0</v>
      </c>
    </row>
    <row r="98" spans="1:10" ht="18" customHeight="1">
      <c r="A98" s="31" t="s">
        <v>9</v>
      </c>
      <c r="B98" s="31"/>
      <c r="C98" s="73" t="s">
        <v>10</v>
      </c>
      <c r="D98" s="73" t="s">
        <v>7</v>
      </c>
      <c r="E98" s="86" t="s">
        <v>100</v>
      </c>
      <c r="F98" s="87"/>
      <c r="G98" s="88"/>
      <c r="H98" s="73" t="s">
        <v>94</v>
      </c>
      <c r="I98" s="72">
        <f>SUM(I99,I109,I133)</f>
        <v>40399928.519999996</v>
      </c>
      <c r="J98" s="72">
        <f>SUM(J99,J109,J133)</f>
        <v>22420283.4</v>
      </c>
    </row>
    <row r="99" spans="1:10" ht="12.75">
      <c r="A99" s="17" t="s">
        <v>17</v>
      </c>
      <c r="B99" s="17"/>
      <c r="C99" s="56" t="s">
        <v>10</v>
      </c>
      <c r="D99" s="56" t="s">
        <v>1</v>
      </c>
      <c r="E99" s="121" t="s">
        <v>100</v>
      </c>
      <c r="F99" s="122"/>
      <c r="G99" s="123"/>
      <c r="H99" s="56" t="s">
        <v>94</v>
      </c>
      <c r="I99" s="58">
        <f>SUM(I100+I105)</f>
        <v>1065545.45</v>
      </c>
      <c r="J99" s="58">
        <f>SUM(J100+J105)</f>
        <v>858420.8</v>
      </c>
    </row>
    <row r="100" spans="1:10" ht="27" customHeight="1">
      <c r="A100" s="14" t="s">
        <v>76</v>
      </c>
      <c r="B100" s="14"/>
      <c r="C100" s="51" t="s">
        <v>10</v>
      </c>
      <c r="D100" s="51" t="s">
        <v>1</v>
      </c>
      <c r="E100" s="124" t="s">
        <v>93</v>
      </c>
      <c r="F100" s="125"/>
      <c r="G100" s="126"/>
      <c r="H100" s="51" t="s">
        <v>94</v>
      </c>
      <c r="I100" s="52">
        <f aca="true" t="shared" si="7" ref="I100:J103">SUM(I101)</f>
        <v>4006</v>
      </c>
      <c r="J100" s="59">
        <f t="shared" si="7"/>
        <v>2807.68</v>
      </c>
    </row>
    <row r="101" spans="1:10" ht="29.25" customHeight="1">
      <c r="A101" s="43" t="s">
        <v>65</v>
      </c>
      <c r="B101" s="43"/>
      <c r="C101" s="51" t="s">
        <v>10</v>
      </c>
      <c r="D101" s="51" t="s">
        <v>1</v>
      </c>
      <c r="E101" s="124" t="s">
        <v>145</v>
      </c>
      <c r="F101" s="125"/>
      <c r="G101" s="126"/>
      <c r="H101" s="51" t="s">
        <v>94</v>
      </c>
      <c r="I101" s="52">
        <f t="shared" si="7"/>
        <v>4006</v>
      </c>
      <c r="J101" s="52">
        <f t="shared" si="7"/>
        <v>2807.68</v>
      </c>
    </row>
    <row r="102" spans="1:10" ht="24" customHeight="1">
      <c r="A102" s="12" t="s">
        <v>95</v>
      </c>
      <c r="B102" s="12"/>
      <c r="C102" s="51" t="s">
        <v>10</v>
      </c>
      <c r="D102" s="51" t="s">
        <v>1</v>
      </c>
      <c r="E102" s="124" t="s">
        <v>145</v>
      </c>
      <c r="F102" s="125"/>
      <c r="G102" s="126"/>
      <c r="H102" s="51" t="s">
        <v>96</v>
      </c>
      <c r="I102" s="52">
        <f t="shared" si="7"/>
        <v>4006</v>
      </c>
      <c r="J102" s="52">
        <f t="shared" si="7"/>
        <v>2807.68</v>
      </c>
    </row>
    <row r="103" spans="1:10" ht="15.75" customHeight="1">
      <c r="A103" s="12" t="s">
        <v>97</v>
      </c>
      <c r="B103" s="12"/>
      <c r="C103" s="51" t="s">
        <v>10</v>
      </c>
      <c r="D103" s="51" t="s">
        <v>1</v>
      </c>
      <c r="E103" s="124" t="s">
        <v>145</v>
      </c>
      <c r="F103" s="125"/>
      <c r="G103" s="126"/>
      <c r="H103" s="51" t="s">
        <v>98</v>
      </c>
      <c r="I103" s="52">
        <f t="shared" si="7"/>
        <v>4006</v>
      </c>
      <c r="J103" s="52">
        <f t="shared" si="7"/>
        <v>2807.68</v>
      </c>
    </row>
    <row r="104" spans="1:10" ht="46.5" customHeight="1">
      <c r="A104" s="12" t="s">
        <v>39</v>
      </c>
      <c r="B104" s="12"/>
      <c r="C104" s="54" t="s">
        <v>10</v>
      </c>
      <c r="D104" s="54" t="s">
        <v>1</v>
      </c>
      <c r="E104" s="98" t="s">
        <v>145</v>
      </c>
      <c r="F104" s="99"/>
      <c r="G104" s="100"/>
      <c r="H104" s="54" t="s">
        <v>40</v>
      </c>
      <c r="I104" s="55">
        <v>4006</v>
      </c>
      <c r="J104" s="55">
        <v>2807.68</v>
      </c>
    </row>
    <row r="105" spans="1:10" ht="21.75" customHeight="1">
      <c r="A105" s="164" t="s">
        <v>182</v>
      </c>
      <c r="B105" s="164"/>
      <c r="C105" s="163" t="s">
        <v>10</v>
      </c>
      <c r="D105" s="163" t="s">
        <v>1</v>
      </c>
      <c r="E105" s="98" t="s">
        <v>183</v>
      </c>
      <c r="F105" s="99"/>
      <c r="G105" s="100"/>
      <c r="H105" s="54" t="s">
        <v>94</v>
      </c>
      <c r="I105" s="55">
        <f>SUM(I106)</f>
        <v>1061539.45</v>
      </c>
      <c r="J105" s="55">
        <f>SUM(J106)</f>
        <v>855613.12</v>
      </c>
    </row>
    <row r="106" spans="1:10" ht="21.75" customHeight="1">
      <c r="A106" s="164" t="s">
        <v>184</v>
      </c>
      <c r="B106" s="164"/>
      <c r="C106" s="163" t="s">
        <v>10</v>
      </c>
      <c r="D106" s="163" t="s">
        <v>1</v>
      </c>
      <c r="E106" s="98" t="s">
        <v>183</v>
      </c>
      <c r="F106" s="99"/>
      <c r="G106" s="100"/>
      <c r="H106" s="54" t="s">
        <v>103</v>
      </c>
      <c r="I106" s="55">
        <f>SUM(I107)</f>
        <v>1061539.45</v>
      </c>
      <c r="J106" s="55">
        <f>SUM(J107)</f>
        <v>855613.12</v>
      </c>
    </row>
    <row r="107" spans="1:10" ht="21.75" customHeight="1">
      <c r="A107" s="164" t="s">
        <v>185</v>
      </c>
      <c r="B107" s="164"/>
      <c r="C107" s="163" t="s">
        <v>10</v>
      </c>
      <c r="D107" s="163" t="s">
        <v>1</v>
      </c>
      <c r="E107" s="98" t="s">
        <v>183</v>
      </c>
      <c r="F107" s="99"/>
      <c r="G107" s="100"/>
      <c r="H107" s="54" t="s">
        <v>186</v>
      </c>
      <c r="I107" s="55">
        <f>SUM(I108)</f>
        <v>1061539.45</v>
      </c>
      <c r="J107" s="55">
        <f>SUM(J108)</f>
        <v>855613.12</v>
      </c>
    </row>
    <row r="108" spans="1:10" ht="26.25" customHeight="1">
      <c r="A108" s="164" t="s">
        <v>187</v>
      </c>
      <c r="B108" s="164"/>
      <c r="C108" s="163" t="s">
        <v>10</v>
      </c>
      <c r="D108" s="163" t="s">
        <v>1</v>
      </c>
      <c r="E108" s="98" t="s">
        <v>183</v>
      </c>
      <c r="F108" s="99"/>
      <c r="G108" s="100"/>
      <c r="H108" s="54" t="s">
        <v>188</v>
      </c>
      <c r="I108" s="55">
        <v>1061539.45</v>
      </c>
      <c r="J108" s="55">
        <v>855613.12</v>
      </c>
    </row>
    <row r="109" spans="1:10" ht="44.25" customHeight="1">
      <c r="A109" s="17" t="s">
        <v>11</v>
      </c>
      <c r="B109" s="17"/>
      <c r="C109" s="56" t="s">
        <v>10</v>
      </c>
      <c r="D109" s="56" t="s">
        <v>6</v>
      </c>
      <c r="E109" s="121" t="s">
        <v>100</v>
      </c>
      <c r="F109" s="122"/>
      <c r="G109" s="123"/>
      <c r="H109" s="56" t="s">
        <v>94</v>
      </c>
      <c r="I109" s="58">
        <f>SUM(I112+I116+I128+I124)</f>
        <v>12557755.95</v>
      </c>
      <c r="J109" s="58">
        <f>SUM(J112+J116+J128+J124)</f>
        <v>3883708.27</v>
      </c>
    </row>
    <row r="110" spans="1:10" ht="26.25" customHeight="1">
      <c r="A110" s="14" t="s">
        <v>92</v>
      </c>
      <c r="B110" s="14"/>
      <c r="C110" s="54" t="s">
        <v>10</v>
      </c>
      <c r="D110" s="54" t="s">
        <v>6</v>
      </c>
      <c r="E110" s="98" t="s">
        <v>93</v>
      </c>
      <c r="F110" s="99"/>
      <c r="G110" s="100"/>
      <c r="H110" s="54" t="s">
        <v>94</v>
      </c>
      <c r="I110" s="55">
        <f>SUM(I111)</f>
        <v>347982</v>
      </c>
      <c r="J110" s="52">
        <f aca="true" t="shared" si="8" ref="I110:J114">SUM(J111)</f>
        <v>124283.3</v>
      </c>
    </row>
    <row r="111" spans="1:10" ht="26.25" customHeight="1">
      <c r="A111" s="14" t="s">
        <v>76</v>
      </c>
      <c r="B111" s="14"/>
      <c r="C111" s="53" t="s">
        <v>10</v>
      </c>
      <c r="D111" s="53" t="s">
        <v>6</v>
      </c>
      <c r="E111" s="83" t="s">
        <v>93</v>
      </c>
      <c r="F111" s="84"/>
      <c r="G111" s="85"/>
      <c r="H111" s="53" t="s">
        <v>94</v>
      </c>
      <c r="I111" s="55">
        <f t="shared" si="8"/>
        <v>347982</v>
      </c>
      <c r="J111" s="52">
        <f t="shared" si="8"/>
        <v>124283.3</v>
      </c>
    </row>
    <row r="112" spans="1:10" ht="26.25" customHeight="1">
      <c r="A112" s="43" t="s">
        <v>66</v>
      </c>
      <c r="B112" s="43"/>
      <c r="C112" s="53" t="s">
        <v>10</v>
      </c>
      <c r="D112" s="53" t="s">
        <v>6</v>
      </c>
      <c r="E112" s="83" t="s">
        <v>146</v>
      </c>
      <c r="F112" s="84"/>
      <c r="G112" s="85"/>
      <c r="H112" s="53" t="s">
        <v>94</v>
      </c>
      <c r="I112" s="52">
        <f t="shared" si="8"/>
        <v>347982</v>
      </c>
      <c r="J112" s="55">
        <f t="shared" si="8"/>
        <v>124283.3</v>
      </c>
    </row>
    <row r="113" spans="1:10" ht="14.25" customHeight="1">
      <c r="A113" s="12" t="s">
        <v>95</v>
      </c>
      <c r="B113" s="12"/>
      <c r="C113" s="54" t="s">
        <v>10</v>
      </c>
      <c r="D113" s="54" t="s">
        <v>6</v>
      </c>
      <c r="E113" s="83" t="s">
        <v>146</v>
      </c>
      <c r="F113" s="84"/>
      <c r="G113" s="85"/>
      <c r="H113" s="54" t="s">
        <v>96</v>
      </c>
      <c r="I113" s="55">
        <f t="shared" si="8"/>
        <v>347982</v>
      </c>
      <c r="J113" s="55">
        <f t="shared" si="8"/>
        <v>124283.3</v>
      </c>
    </row>
    <row r="114" spans="1:10" ht="12.75" customHeight="1">
      <c r="A114" s="12" t="s">
        <v>97</v>
      </c>
      <c r="B114" s="12"/>
      <c r="C114" s="54" t="s">
        <v>10</v>
      </c>
      <c r="D114" s="54" t="s">
        <v>6</v>
      </c>
      <c r="E114" s="83" t="s">
        <v>146</v>
      </c>
      <c r="F114" s="84"/>
      <c r="G114" s="85"/>
      <c r="H114" s="54" t="s">
        <v>98</v>
      </c>
      <c r="I114" s="55">
        <f>SUM(I115)</f>
        <v>347982</v>
      </c>
      <c r="J114" s="55">
        <f t="shared" si="8"/>
        <v>124283.3</v>
      </c>
    </row>
    <row r="115" spans="1:10" ht="56.25" customHeight="1">
      <c r="A115" s="12" t="s">
        <v>39</v>
      </c>
      <c r="B115" s="12"/>
      <c r="C115" s="53" t="s">
        <v>10</v>
      </c>
      <c r="D115" s="53" t="s">
        <v>6</v>
      </c>
      <c r="E115" s="83" t="s">
        <v>156</v>
      </c>
      <c r="F115" s="84"/>
      <c r="G115" s="85"/>
      <c r="H115" s="53" t="s">
        <v>40</v>
      </c>
      <c r="I115" s="52">
        <v>347982</v>
      </c>
      <c r="J115" s="52">
        <v>124283.3</v>
      </c>
    </row>
    <row r="116" spans="1:10" ht="23.25" customHeight="1">
      <c r="A116" s="12" t="s">
        <v>86</v>
      </c>
      <c r="B116" s="12"/>
      <c r="C116" s="53" t="s">
        <v>10</v>
      </c>
      <c r="D116" s="53" t="s">
        <v>6</v>
      </c>
      <c r="E116" s="83" t="s">
        <v>147</v>
      </c>
      <c r="F116" s="84"/>
      <c r="G116" s="85"/>
      <c r="H116" s="53" t="s">
        <v>94</v>
      </c>
      <c r="I116" s="52">
        <f>SUM(I121+I117)</f>
        <v>6704071.47</v>
      </c>
      <c r="J116" s="52">
        <f>SUM(J117)</f>
        <v>1869424.97</v>
      </c>
    </row>
    <row r="117" spans="1:10" ht="23.25" customHeight="1">
      <c r="A117" s="12" t="s">
        <v>95</v>
      </c>
      <c r="B117" s="12"/>
      <c r="C117" s="53" t="s">
        <v>10</v>
      </c>
      <c r="D117" s="53" t="s">
        <v>6</v>
      </c>
      <c r="E117" s="83" t="s">
        <v>147</v>
      </c>
      <c r="F117" s="84"/>
      <c r="G117" s="85"/>
      <c r="H117" s="53" t="s">
        <v>96</v>
      </c>
      <c r="I117" s="52">
        <f>SUM(I118)</f>
        <v>5153982.17</v>
      </c>
      <c r="J117" s="52">
        <f>SUM(J118)</f>
        <v>1869424.97</v>
      </c>
    </row>
    <row r="118" spans="1:10" ht="23.25" customHeight="1">
      <c r="A118" s="12" t="s">
        <v>97</v>
      </c>
      <c r="B118" s="12"/>
      <c r="C118" s="53" t="s">
        <v>10</v>
      </c>
      <c r="D118" s="53" t="s">
        <v>6</v>
      </c>
      <c r="E118" s="83" t="s">
        <v>147</v>
      </c>
      <c r="F118" s="84"/>
      <c r="G118" s="85"/>
      <c r="H118" s="53" t="s">
        <v>98</v>
      </c>
      <c r="I118" s="52">
        <f>SUM(I119:I120)</f>
        <v>5153982.17</v>
      </c>
      <c r="J118" s="52">
        <f>SUM(J119:J120)</f>
        <v>1869424.97</v>
      </c>
    </row>
    <row r="119" spans="1:10" ht="33.75" customHeight="1">
      <c r="A119" s="12" t="s">
        <v>120</v>
      </c>
      <c r="B119" s="12"/>
      <c r="C119" s="53" t="s">
        <v>10</v>
      </c>
      <c r="D119" s="53" t="s">
        <v>6</v>
      </c>
      <c r="E119" s="83" t="s">
        <v>147</v>
      </c>
      <c r="F119" s="84"/>
      <c r="G119" s="85"/>
      <c r="H119" s="53" t="s">
        <v>53</v>
      </c>
      <c r="I119" s="52">
        <v>0</v>
      </c>
      <c r="J119" s="52">
        <v>0</v>
      </c>
    </row>
    <row r="120" spans="1:10" ht="21.75" customHeight="1">
      <c r="A120" s="12" t="s">
        <v>39</v>
      </c>
      <c r="B120" s="12"/>
      <c r="C120" s="53" t="s">
        <v>10</v>
      </c>
      <c r="D120" s="53" t="s">
        <v>6</v>
      </c>
      <c r="E120" s="83" t="s">
        <v>147</v>
      </c>
      <c r="F120" s="84"/>
      <c r="G120" s="85"/>
      <c r="H120" s="53" t="s">
        <v>40</v>
      </c>
      <c r="I120" s="52">
        <v>5153982.17</v>
      </c>
      <c r="J120" s="52">
        <v>1869424.97</v>
      </c>
    </row>
    <row r="121" spans="1:10" ht="21.75" customHeight="1">
      <c r="A121" s="12" t="s">
        <v>158</v>
      </c>
      <c r="B121" s="12"/>
      <c r="C121" s="53" t="s">
        <v>10</v>
      </c>
      <c r="D121" s="53" t="s">
        <v>6</v>
      </c>
      <c r="E121" s="83" t="s">
        <v>147</v>
      </c>
      <c r="F121" s="84"/>
      <c r="G121" s="85"/>
      <c r="H121" s="53" t="s">
        <v>107</v>
      </c>
      <c r="I121" s="52">
        <f>SUM(I122)</f>
        <v>1550089.3</v>
      </c>
      <c r="J121" s="52">
        <f>SUM(J122)</f>
        <v>0</v>
      </c>
    </row>
    <row r="122" spans="1:10" ht="25.5" customHeight="1">
      <c r="A122" s="12" t="s">
        <v>108</v>
      </c>
      <c r="B122" s="12"/>
      <c r="C122" s="53" t="s">
        <v>10</v>
      </c>
      <c r="D122" s="53" t="s">
        <v>6</v>
      </c>
      <c r="E122" s="83" t="s">
        <v>147</v>
      </c>
      <c r="F122" s="84"/>
      <c r="G122" s="85"/>
      <c r="H122" s="53" t="s">
        <v>109</v>
      </c>
      <c r="I122" s="52">
        <f>SUM(I123)</f>
        <v>1550089.3</v>
      </c>
      <c r="J122" s="52">
        <f>SUM(J123)</f>
        <v>0</v>
      </c>
    </row>
    <row r="123" spans="1:10" ht="21" customHeight="1">
      <c r="A123" s="12" t="s">
        <v>159</v>
      </c>
      <c r="B123" s="12"/>
      <c r="C123" s="53" t="s">
        <v>10</v>
      </c>
      <c r="D123" s="53" t="s">
        <v>6</v>
      </c>
      <c r="E123" s="83" t="s">
        <v>147</v>
      </c>
      <c r="F123" s="84"/>
      <c r="G123" s="85"/>
      <c r="H123" s="53" t="s">
        <v>54</v>
      </c>
      <c r="I123" s="52">
        <v>1550089.3</v>
      </c>
      <c r="J123" s="52">
        <v>0</v>
      </c>
    </row>
    <row r="124" spans="1:10" ht="21" customHeight="1">
      <c r="A124" s="42" t="s">
        <v>86</v>
      </c>
      <c r="B124" s="42"/>
      <c r="C124" s="53" t="s">
        <v>10</v>
      </c>
      <c r="D124" s="53" t="s">
        <v>6</v>
      </c>
      <c r="E124" s="83" t="s">
        <v>157</v>
      </c>
      <c r="F124" s="119"/>
      <c r="G124" s="120"/>
      <c r="H124" s="53" t="s">
        <v>94</v>
      </c>
      <c r="I124" s="52">
        <f aca="true" t="shared" si="9" ref="I124:J126">SUM(I125)</f>
        <v>3615702.48</v>
      </c>
      <c r="J124" s="52">
        <f t="shared" si="9"/>
        <v>0</v>
      </c>
    </row>
    <row r="125" spans="1:10" ht="21" customHeight="1">
      <c r="A125" s="12" t="s">
        <v>158</v>
      </c>
      <c r="B125" s="12"/>
      <c r="C125" s="53" t="s">
        <v>10</v>
      </c>
      <c r="D125" s="53" t="s">
        <v>6</v>
      </c>
      <c r="E125" s="83" t="s">
        <v>157</v>
      </c>
      <c r="F125" s="119"/>
      <c r="G125" s="120"/>
      <c r="H125" s="53" t="s">
        <v>107</v>
      </c>
      <c r="I125" s="52">
        <f t="shared" si="9"/>
        <v>3615702.48</v>
      </c>
      <c r="J125" s="52">
        <f t="shared" si="9"/>
        <v>0</v>
      </c>
    </row>
    <row r="126" spans="1:10" ht="21" customHeight="1">
      <c r="A126" s="12" t="s">
        <v>108</v>
      </c>
      <c r="B126" s="12"/>
      <c r="C126" s="53" t="s">
        <v>10</v>
      </c>
      <c r="D126" s="53" t="s">
        <v>6</v>
      </c>
      <c r="E126" s="83" t="s">
        <v>157</v>
      </c>
      <c r="F126" s="119"/>
      <c r="G126" s="120"/>
      <c r="H126" s="53" t="s">
        <v>109</v>
      </c>
      <c r="I126" s="52">
        <f t="shared" si="9"/>
        <v>3615702.48</v>
      </c>
      <c r="J126" s="52">
        <f t="shared" si="9"/>
        <v>0</v>
      </c>
    </row>
    <row r="127" spans="1:10" ht="21" customHeight="1">
      <c r="A127" s="12" t="s">
        <v>159</v>
      </c>
      <c r="B127" s="12"/>
      <c r="C127" s="53" t="s">
        <v>10</v>
      </c>
      <c r="D127" s="53" t="s">
        <v>6</v>
      </c>
      <c r="E127" s="83" t="s">
        <v>157</v>
      </c>
      <c r="F127" s="119"/>
      <c r="G127" s="120"/>
      <c r="H127" s="53" t="s">
        <v>54</v>
      </c>
      <c r="I127" s="52">
        <v>3615702.48</v>
      </c>
      <c r="J127" s="52">
        <v>0</v>
      </c>
    </row>
    <row r="128" spans="1:10" ht="16.5" customHeight="1">
      <c r="A128" s="165" t="s">
        <v>189</v>
      </c>
      <c r="B128" s="165"/>
      <c r="C128" s="53" t="s">
        <v>10</v>
      </c>
      <c r="D128" s="53" t="s">
        <v>6</v>
      </c>
      <c r="E128" s="83" t="s">
        <v>192</v>
      </c>
      <c r="F128" s="84"/>
      <c r="G128" s="85"/>
      <c r="H128" s="53" t="s">
        <v>94</v>
      </c>
      <c r="I128" s="52">
        <f>SUM(I129)</f>
        <v>1890000</v>
      </c>
      <c r="J128" s="52">
        <f>SUM(J129)</f>
        <v>1890000</v>
      </c>
    </row>
    <row r="129" spans="1:10" ht="21" customHeight="1">
      <c r="A129" s="162" t="s">
        <v>190</v>
      </c>
      <c r="B129" s="162"/>
      <c r="C129" s="53" t="s">
        <v>10</v>
      </c>
      <c r="D129" s="53" t="s">
        <v>6</v>
      </c>
      <c r="E129" s="83" t="s">
        <v>192</v>
      </c>
      <c r="F129" s="84"/>
      <c r="G129" s="85"/>
      <c r="H129" s="53" t="s">
        <v>94</v>
      </c>
      <c r="I129" s="52">
        <f>SUM(I130)</f>
        <v>1890000</v>
      </c>
      <c r="J129" s="52">
        <f>SUM(J130)</f>
        <v>1890000</v>
      </c>
    </row>
    <row r="130" spans="1:10" ht="21" customHeight="1">
      <c r="A130" s="162" t="s">
        <v>102</v>
      </c>
      <c r="B130" s="162"/>
      <c r="C130" s="53" t="s">
        <v>10</v>
      </c>
      <c r="D130" s="53" t="s">
        <v>6</v>
      </c>
      <c r="E130" s="83" t="s">
        <v>192</v>
      </c>
      <c r="F130" s="84"/>
      <c r="G130" s="85"/>
      <c r="H130" s="53" t="s">
        <v>103</v>
      </c>
      <c r="I130" s="52">
        <f>SUM(I132)</f>
        <v>1890000</v>
      </c>
      <c r="J130" s="52">
        <f>SUM(J132)</f>
        <v>1890000</v>
      </c>
    </row>
    <row r="131" spans="1:10" ht="23.25" customHeight="1">
      <c r="A131" s="162" t="s">
        <v>191</v>
      </c>
      <c r="B131" s="162"/>
      <c r="C131" s="53" t="s">
        <v>10</v>
      </c>
      <c r="D131" s="53" t="s">
        <v>6</v>
      </c>
      <c r="E131" s="83" t="s">
        <v>192</v>
      </c>
      <c r="F131" s="84"/>
      <c r="G131" s="85"/>
      <c r="H131" s="53" t="s">
        <v>186</v>
      </c>
      <c r="I131" s="52">
        <f>SUM(I132)</f>
        <v>1890000</v>
      </c>
      <c r="J131" s="52">
        <f>SUM(J132)</f>
        <v>1890000</v>
      </c>
    </row>
    <row r="132" spans="1:10" ht="30">
      <c r="A132" s="162" t="s">
        <v>187</v>
      </c>
      <c r="B132" s="162"/>
      <c r="C132" s="53" t="s">
        <v>10</v>
      </c>
      <c r="D132" s="53" t="s">
        <v>6</v>
      </c>
      <c r="E132" s="83" t="s">
        <v>192</v>
      </c>
      <c r="F132" s="84"/>
      <c r="G132" s="85"/>
      <c r="H132" s="53" t="s">
        <v>188</v>
      </c>
      <c r="I132" s="52">
        <v>1890000</v>
      </c>
      <c r="J132" s="52">
        <v>1890000</v>
      </c>
    </row>
    <row r="133" spans="1:10" ht="12.75">
      <c r="A133" s="24" t="s">
        <v>18</v>
      </c>
      <c r="B133" s="24"/>
      <c r="C133" s="56" t="s">
        <v>10</v>
      </c>
      <c r="D133" s="56" t="s">
        <v>20</v>
      </c>
      <c r="E133" s="121" t="s">
        <v>100</v>
      </c>
      <c r="F133" s="122"/>
      <c r="G133" s="123"/>
      <c r="H133" s="56" t="s">
        <v>94</v>
      </c>
      <c r="I133" s="58">
        <f>SUM(I134)</f>
        <v>26776627.12</v>
      </c>
      <c r="J133" s="58">
        <f>SUM(J134)</f>
        <v>17678154.33</v>
      </c>
    </row>
    <row r="134" spans="1:10" ht="12.75">
      <c r="A134" s="23" t="s">
        <v>76</v>
      </c>
      <c r="B134" s="23"/>
      <c r="C134" s="35" t="s">
        <v>10</v>
      </c>
      <c r="D134" s="35" t="s">
        <v>20</v>
      </c>
      <c r="E134" s="116" t="s">
        <v>93</v>
      </c>
      <c r="F134" s="117"/>
      <c r="G134" s="118"/>
      <c r="H134" s="35"/>
      <c r="I134" s="25">
        <f>SUM(I139,I143,I147)</f>
        <v>26776627.12</v>
      </c>
      <c r="J134" s="25">
        <f>SUM(J139,J143,J147)</f>
        <v>17678154.33</v>
      </c>
    </row>
    <row r="135" spans="1:10" ht="51">
      <c r="A135" s="22" t="s">
        <v>66</v>
      </c>
      <c r="B135" s="22"/>
      <c r="C135" s="35" t="s">
        <v>10</v>
      </c>
      <c r="D135" s="35" t="s">
        <v>20</v>
      </c>
      <c r="E135" s="116" t="s">
        <v>146</v>
      </c>
      <c r="F135" s="117"/>
      <c r="G135" s="118"/>
      <c r="H135" s="35" t="s">
        <v>94</v>
      </c>
      <c r="I135" s="25">
        <f aca="true" t="shared" si="10" ref="I135:J137">SUM(I136)</f>
        <v>0</v>
      </c>
      <c r="J135" s="46">
        <f t="shared" si="10"/>
        <v>0</v>
      </c>
    </row>
    <row r="136" spans="1:10" ht="15" customHeight="1">
      <c r="A136" s="12" t="s">
        <v>95</v>
      </c>
      <c r="B136" s="12"/>
      <c r="C136" s="54" t="s">
        <v>10</v>
      </c>
      <c r="D136" s="54" t="s">
        <v>20</v>
      </c>
      <c r="E136" s="98" t="s">
        <v>146</v>
      </c>
      <c r="F136" s="99"/>
      <c r="G136" s="100"/>
      <c r="H136" s="54" t="s">
        <v>96</v>
      </c>
      <c r="I136" s="55">
        <f t="shared" si="10"/>
        <v>0</v>
      </c>
      <c r="J136" s="52">
        <f t="shared" si="10"/>
        <v>0</v>
      </c>
    </row>
    <row r="137" spans="1:10" ht="24.75" customHeight="1">
      <c r="A137" s="12" t="s">
        <v>97</v>
      </c>
      <c r="B137" s="12"/>
      <c r="C137" s="54" t="s">
        <v>10</v>
      </c>
      <c r="D137" s="54" t="s">
        <v>20</v>
      </c>
      <c r="E137" s="98" t="s">
        <v>146</v>
      </c>
      <c r="F137" s="99"/>
      <c r="G137" s="100"/>
      <c r="H137" s="54" t="s">
        <v>98</v>
      </c>
      <c r="I137" s="55">
        <f t="shared" si="10"/>
        <v>0</v>
      </c>
      <c r="J137" s="52">
        <f t="shared" si="10"/>
        <v>0</v>
      </c>
    </row>
    <row r="138" spans="1:10" ht="24.75" customHeight="1">
      <c r="A138" s="12" t="s">
        <v>39</v>
      </c>
      <c r="B138" s="12"/>
      <c r="C138" s="54" t="s">
        <v>10</v>
      </c>
      <c r="D138" s="54" t="s">
        <v>20</v>
      </c>
      <c r="E138" s="98" t="s">
        <v>146</v>
      </c>
      <c r="F138" s="99"/>
      <c r="G138" s="100"/>
      <c r="H138" s="54" t="s">
        <v>40</v>
      </c>
      <c r="I138" s="55">
        <v>0</v>
      </c>
      <c r="J138" s="52">
        <v>0</v>
      </c>
    </row>
    <row r="139" spans="1:10" ht="24.75" customHeight="1">
      <c r="A139" s="22" t="s">
        <v>68</v>
      </c>
      <c r="B139" s="22"/>
      <c r="C139" s="35" t="s">
        <v>10</v>
      </c>
      <c r="D139" s="35" t="s">
        <v>20</v>
      </c>
      <c r="E139" s="116" t="s">
        <v>148</v>
      </c>
      <c r="F139" s="117"/>
      <c r="G139" s="118"/>
      <c r="H139" s="35" t="s">
        <v>94</v>
      </c>
      <c r="I139" s="25">
        <f aca="true" t="shared" si="11" ref="I139:J141">SUM(I140)</f>
        <v>1216780</v>
      </c>
      <c r="J139" s="46">
        <f t="shared" si="11"/>
        <v>647783.27</v>
      </c>
    </row>
    <row r="140" spans="1:10" ht="25.5" customHeight="1">
      <c r="A140" s="12" t="s">
        <v>95</v>
      </c>
      <c r="B140" s="12"/>
      <c r="C140" s="54" t="s">
        <v>10</v>
      </c>
      <c r="D140" s="54" t="s">
        <v>20</v>
      </c>
      <c r="E140" s="98" t="s">
        <v>148</v>
      </c>
      <c r="F140" s="99"/>
      <c r="G140" s="100"/>
      <c r="H140" s="54" t="s">
        <v>96</v>
      </c>
      <c r="I140" s="55">
        <f t="shared" si="11"/>
        <v>1216780</v>
      </c>
      <c r="J140" s="52">
        <f t="shared" si="11"/>
        <v>647783.27</v>
      </c>
    </row>
    <row r="141" spans="1:10" ht="17.25" customHeight="1">
      <c r="A141" s="12" t="s">
        <v>97</v>
      </c>
      <c r="B141" s="12"/>
      <c r="C141" s="54" t="s">
        <v>10</v>
      </c>
      <c r="D141" s="54" t="s">
        <v>20</v>
      </c>
      <c r="E141" s="98" t="s">
        <v>148</v>
      </c>
      <c r="F141" s="99"/>
      <c r="G141" s="100"/>
      <c r="H141" s="54" t="s">
        <v>98</v>
      </c>
      <c r="I141" s="55">
        <f t="shared" si="11"/>
        <v>1216780</v>
      </c>
      <c r="J141" s="52">
        <f t="shared" si="11"/>
        <v>647783.27</v>
      </c>
    </row>
    <row r="142" spans="1:10" ht="23.25" customHeight="1">
      <c r="A142" s="12" t="s">
        <v>39</v>
      </c>
      <c r="B142" s="12"/>
      <c r="C142" s="54" t="s">
        <v>10</v>
      </c>
      <c r="D142" s="54" t="s">
        <v>20</v>
      </c>
      <c r="E142" s="98" t="s">
        <v>148</v>
      </c>
      <c r="F142" s="99"/>
      <c r="G142" s="100"/>
      <c r="H142" s="54" t="s">
        <v>40</v>
      </c>
      <c r="I142" s="55">
        <v>1216780</v>
      </c>
      <c r="J142" s="55">
        <v>647783.27</v>
      </c>
    </row>
    <row r="143" spans="1:10" ht="23.25" customHeight="1">
      <c r="A143" s="22" t="s">
        <v>67</v>
      </c>
      <c r="B143" s="22"/>
      <c r="C143" s="35" t="s">
        <v>10</v>
      </c>
      <c r="D143" s="35" t="s">
        <v>20</v>
      </c>
      <c r="E143" s="116" t="s">
        <v>149</v>
      </c>
      <c r="F143" s="117"/>
      <c r="G143" s="118"/>
      <c r="H143" s="35" t="s">
        <v>94</v>
      </c>
      <c r="I143" s="25">
        <f aca="true" t="shared" si="12" ref="I143:J145">SUM(I144)</f>
        <v>93878</v>
      </c>
      <c r="J143" s="46">
        <f t="shared" si="12"/>
        <v>93878</v>
      </c>
    </row>
    <row r="144" spans="1:10" ht="21">
      <c r="A144" s="12" t="s">
        <v>95</v>
      </c>
      <c r="B144" s="12"/>
      <c r="C144" s="54" t="s">
        <v>10</v>
      </c>
      <c r="D144" s="54" t="s">
        <v>20</v>
      </c>
      <c r="E144" s="98" t="s">
        <v>149</v>
      </c>
      <c r="F144" s="99"/>
      <c r="G144" s="100"/>
      <c r="H144" s="54" t="s">
        <v>96</v>
      </c>
      <c r="I144" s="55">
        <f t="shared" si="12"/>
        <v>93878</v>
      </c>
      <c r="J144" s="52">
        <f t="shared" si="12"/>
        <v>93878</v>
      </c>
    </row>
    <row r="145" spans="1:10" ht="14.25" customHeight="1">
      <c r="A145" s="12" t="s">
        <v>97</v>
      </c>
      <c r="B145" s="12"/>
      <c r="C145" s="54" t="s">
        <v>10</v>
      </c>
      <c r="D145" s="54" t="s">
        <v>20</v>
      </c>
      <c r="E145" s="98" t="s">
        <v>149</v>
      </c>
      <c r="F145" s="99"/>
      <c r="G145" s="100"/>
      <c r="H145" s="54" t="s">
        <v>98</v>
      </c>
      <c r="I145" s="55">
        <f t="shared" si="12"/>
        <v>93878</v>
      </c>
      <c r="J145" s="52">
        <f t="shared" si="12"/>
        <v>93878</v>
      </c>
    </row>
    <row r="146" spans="1:10" ht="14.25" customHeight="1">
      <c r="A146" s="12" t="s">
        <v>39</v>
      </c>
      <c r="B146" s="12"/>
      <c r="C146" s="54" t="s">
        <v>10</v>
      </c>
      <c r="D146" s="54" t="s">
        <v>20</v>
      </c>
      <c r="E146" s="98" t="s">
        <v>149</v>
      </c>
      <c r="F146" s="99"/>
      <c r="G146" s="100"/>
      <c r="H146" s="54" t="s">
        <v>40</v>
      </c>
      <c r="I146" s="55">
        <v>93878</v>
      </c>
      <c r="J146" s="52">
        <v>93878</v>
      </c>
    </row>
    <row r="147" spans="1:10" ht="14.25" customHeight="1">
      <c r="A147" s="22" t="s">
        <v>82</v>
      </c>
      <c r="B147" s="22"/>
      <c r="C147" s="82" t="s">
        <v>10</v>
      </c>
      <c r="D147" s="82" t="s">
        <v>20</v>
      </c>
      <c r="E147" s="110" t="s">
        <v>93</v>
      </c>
      <c r="F147" s="111"/>
      <c r="G147" s="112"/>
      <c r="H147" s="82" t="s">
        <v>94</v>
      </c>
      <c r="I147" s="68">
        <f>SUM(I148,I152,I156,I161)</f>
        <v>25465969.12</v>
      </c>
      <c r="J147" s="68">
        <f>SUM(J148,J152,J156,J161)</f>
        <v>16936493.06</v>
      </c>
    </row>
    <row r="148" spans="1:10" ht="12.75">
      <c r="A148" s="34" t="s">
        <v>19</v>
      </c>
      <c r="B148" s="34"/>
      <c r="C148" s="80" t="s">
        <v>10</v>
      </c>
      <c r="D148" s="80" t="s">
        <v>20</v>
      </c>
      <c r="E148" s="113" t="s">
        <v>150</v>
      </c>
      <c r="F148" s="114"/>
      <c r="G148" s="115"/>
      <c r="H148" s="80" t="s">
        <v>94</v>
      </c>
      <c r="I148" s="69">
        <f aca="true" t="shared" si="13" ref="I148:J150">SUM(I149)</f>
        <v>10511812.65</v>
      </c>
      <c r="J148" s="69">
        <f t="shared" si="13"/>
        <v>5912074.43</v>
      </c>
    </row>
    <row r="149" spans="1:10" ht="21">
      <c r="A149" s="12" t="s">
        <v>95</v>
      </c>
      <c r="B149" s="12"/>
      <c r="C149" s="61" t="s">
        <v>10</v>
      </c>
      <c r="D149" s="61" t="s">
        <v>20</v>
      </c>
      <c r="E149" s="83" t="s">
        <v>150</v>
      </c>
      <c r="F149" s="84"/>
      <c r="G149" s="85"/>
      <c r="H149" s="53" t="s">
        <v>96</v>
      </c>
      <c r="I149" s="55">
        <f t="shared" si="13"/>
        <v>10511812.65</v>
      </c>
      <c r="J149" s="52">
        <f t="shared" si="13"/>
        <v>5912074.43</v>
      </c>
    </row>
    <row r="150" spans="1:10" ht="21">
      <c r="A150" s="12" t="s">
        <v>97</v>
      </c>
      <c r="B150" s="12"/>
      <c r="C150" s="61" t="s">
        <v>10</v>
      </c>
      <c r="D150" s="61" t="s">
        <v>20</v>
      </c>
      <c r="E150" s="83" t="s">
        <v>160</v>
      </c>
      <c r="F150" s="84"/>
      <c r="G150" s="85"/>
      <c r="H150" s="53" t="s">
        <v>98</v>
      </c>
      <c r="I150" s="55">
        <f t="shared" si="13"/>
        <v>10511812.65</v>
      </c>
      <c r="J150" s="52">
        <f t="shared" si="13"/>
        <v>5912074.43</v>
      </c>
    </row>
    <row r="151" spans="1:10" ht="21">
      <c r="A151" s="12" t="s">
        <v>39</v>
      </c>
      <c r="B151" s="12"/>
      <c r="C151" s="53" t="s">
        <v>10</v>
      </c>
      <c r="D151" s="53" t="s">
        <v>20</v>
      </c>
      <c r="E151" s="83" t="s">
        <v>150</v>
      </c>
      <c r="F151" s="84"/>
      <c r="G151" s="85"/>
      <c r="H151" s="53" t="s">
        <v>40</v>
      </c>
      <c r="I151" s="52">
        <v>10511812.65</v>
      </c>
      <c r="J151" s="52">
        <v>5912074.43</v>
      </c>
    </row>
    <row r="152" spans="1:10" ht="16.5" customHeight="1">
      <c r="A152" s="36" t="s">
        <v>21</v>
      </c>
      <c r="B152" s="36"/>
      <c r="C152" s="80" t="s">
        <v>10</v>
      </c>
      <c r="D152" s="80" t="s">
        <v>20</v>
      </c>
      <c r="E152" s="113" t="s">
        <v>151</v>
      </c>
      <c r="F152" s="114"/>
      <c r="G152" s="115"/>
      <c r="H152" s="80" t="s">
        <v>94</v>
      </c>
      <c r="I152" s="69">
        <f aca="true" t="shared" si="14" ref="I152:J154">SUM(I153)</f>
        <v>1000000</v>
      </c>
      <c r="J152" s="69">
        <f t="shared" si="14"/>
        <v>552978.39</v>
      </c>
    </row>
    <row r="153" spans="1:10" ht="23.25" customHeight="1">
      <c r="A153" s="12" t="s">
        <v>95</v>
      </c>
      <c r="B153" s="12"/>
      <c r="C153" s="53" t="s">
        <v>10</v>
      </c>
      <c r="D153" s="53" t="s">
        <v>20</v>
      </c>
      <c r="E153" s="83" t="s">
        <v>151</v>
      </c>
      <c r="F153" s="84"/>
      <c r="G153" s="85"/>
      <c r="H153" s="53" t="s">
        <v>96</v>
      </c>
      <c r="I153" s="55">
        <f t="shared" si="14"/>
        <v>1000000</v>
      </c>
      <c r="J153" s="55">
        <f t="shared" si="14"/>
        <v>552978.39</v>
      </c>
    </row>
    <row r="154" spans="1:10" ht="14.25" customHeight="1">
      <c r="A154" s="12" t="s">
        <v>97</v>
      </c>
      <c r="B154" s="12"/>
      <c r="C154" s="53" t="s">
        <v>10</v>
      </c>
      <c r="D154" s="53" t="s">
        <v>20</v>
      </c>
      <c r="E154" s="83" t="s">
        <v>151</v>
      </c>
      <c r="F154" s="84"/>
      <c r="G154" s="85"/>
      <c r="H154" s="53" t="s">
        <v>98</v>
      </c>
      <c r="I154" s="55">
        <f t="shared" si="14"/>
        <v>1000000</v>
      </c>
      <c r="J154" s="55">
        <f t="shared" si="14"/>
        <v>552978.39</v>
      </c>
    </row>
    <row r="155" spans="1:10" ht="14.25" customHeight="1">
      <c r="A155" s="12" t="s">
        <v>39</v>
      </c>
      <c r="B155" s="12"/>
      <c r="C155" s="54" t="s">
        <v>10</v>
      </c>
      <c r="D155" s="54" t="s">
        <v>20</v>
      </c>
      <c r="E155" s="83" t="s">
        <v>151</v>
      </c>
      <c r="F155" s="84"/>
      <c r="G155" s="85"/>
      <c r="H155" s="54" t="s">
        <v>40</v>
      </c>
      <c r="I155" s="55">
        <v>1000000</v>
      </c>
      <c r="J155" s="55">
        <v>552978.39</v>
      </c>
    </row>
    <row r="156" spans="1:10" ht="14.25" customHeight="1">
      <c r="A156" s="18" t="s">
        <v>87</v>
      </c>
      <c r="B156" s="18"/>
      <c r="C156" s="80" t="s">
        <v>10</v>
      </c>
      <c r="D156" s="80" t="s">
        <v>20</v>
      </c>
      <c r="E156" s="113" t="s">
        <v>152</v>
      </c>
      <c r="F156" s="114"/>
      <c r="G156" s="115"/>
      <c r="H156" s="80" t="s">
        <v>94</v>
      </c>
      <c r="I156" s="69">
        <f>SUM(I157)</f>
        <v>300000</v>
      </c>
      <c r="J156" s="81">
        <f>SUM(J157)</f>
        <v>34129</v>
      </c>
    </row>
    <row r="157" spans="1:10" ht="14.25" customHeight="1">
      <c r="A157" s="12" t="s">
        <v>95</v>
      </c>
      <c r="B157" s="12"/>
      <c r="C157" s="61" t="s">
        <v>10</v>
      </c>
      <c r="D157" s="61" t="s">
        <v>20</v>
      </c>
      <c r="E157" s="83" t="s">
        <v>152</v>
      </c>
      <c r="F157" s="84"/>
      <c r="G157" s="85"/>
      <c r="H157" s="53" t="s">
        <v>96</v>
      </c>
      <c r="I157" s="55">
        <f>SUM(I158)</f>
        <v>300000</v>
      </c>
      <c r="J157" s="52">
        <f>SUM(J158)</f>
        <v>34129</v>
      </c>
    </row>
    <row r="158" spans="1:10" ht="23.25" customHeight="1">
      <c r="A158" s="12" t="s">
        <v>97</v>
      </c>
      <c r="B158" s="12"/>
      <c r="C158" s="61" t="s">
        <v>10</v>
      </c>
      <c r="D158" s="61" t="s">
        <v>20</v>
      </c>
      <c r="E158" s="83" t="s">
        <v>152</v>
      </c>
      <c r="F158" s="84"/>
      <c r="G158" s="85"/>
      <c r="H158" s="53" t="s">
        <v>98</v>
      </c>
      <c r="I158" s="55">
        <f>SUM(I159:I160)</f>
        <v>300000</v>
      </c>
      <c r="J158" s="52">
        <f>SUM(J159:J160)</f>
        <v>34129</v>
      </c>
    </row>
    <row r="159" spans="1:10" ht="27" customHeight="1">
      <c r="A159" s="38" t="s">
        <v>51</v>
      </c>
      <c r="B159" s="38"/>
      <c r="C159" s="62" t="s">
        <v>10</v>
      </c>
      <c r="D159" s="62" t="s">
        <v>20</v>
      </c>
      <c r="E159" s="104" t="s">
        <v>152</v>
      </c>
      <c r="F159" s="105"/>
      <c r="G159" s="106"/>
      <c r="H159" s="62" t="s">
        <v>53</v>
      </c>
      <c r="I159" s="55">
        <v>0</v>
      </c>
      <c r="J159" s="52">
        <v>0</v>
      </c>
    </row>
    <row r="160" spans="1:10" ht="24.75" customHeight="1">
      <c r="A160" s="12" t="s">
        <v>39</v>
      </c>
      <c r="B160" s="12"/>
      <c r="C160" s="53" t="s">
        <v>10</v>
      </c>
      <c r="D160" s="53" t="s">
        <v>20</v>
      </c>
      <c r="E160" s="83" t="s">
        <v>152</v>
      </c>
      <c r="F160" s="84"/>
      <c r="G160" s="85"/>
      <c r="H160" s="53" t="s">
        <v>40</v>
      </c>
      <c r="I160" s="52">
        <v>300000</v>
      </c>
      <c r="J160" s="52">
        <v>34129</v>
      </c>
    </row>
    <row r="161" spans="1:10" ht="21" customHeight="1">
      <c r="A161" s="18" t="s">
        <v>69</v>
      </c>
      <c r="B161" s="18"/>
      <c r="C161" s="79" t="s">
        <v>22</v>
      </c>
      <c r="D161" s="79" t="s">
        <v>20</v>
      </c>
      <c r="E161" s="107" t="s">
        <v>153</v>
      </c>
      <c r="F161" s="108"/>
      <c r="G161" s="109"/>
      <c r="H161" s="79" t="s">
        <v>94</v>
      </c>
      <c r="I161" s="69">
        <f aca="true" t="shared" si="15" ref="I161:J163">SUM(I162)</f>
        <v>13654156.47</v>
      </c>
      <c r="J161" s="69">
        <f t="shared" si="15"/>
        <v>10437311.24</v>
      </c>
    </row>
    <row r="162" spans="1:10" ht="21" customHeight="1">
      <c r="A162" s="12" t="s">
        <v>95</v>
      </c>
      <c r="B162" s="12"/>
      <c r="C162" s="54" t="s">
        <v>10</v>
      </c>
      <c r="D162" s="54" t="s">
        <v>20</v>
      </c>
      <c r="E162" s="98" t="s">
        <v>153</v>
      </c>
      <c r="F162" s="99"/>
      <c r="G162" s="100"/>
      <c r="H162" s="54" t="s">
        <v>96</v>
      </c>
      <c r="I162" s="55">
        <f t="shared" si="15"/>
        <v>13654156.47</v>
      </c>
      <c r="J162" s="55">
        <f t="shared" si="15"/>
        <v>10437311.24</v>
      </c>
    </row>
    <row r="163" spans="1:10" ht="14.25" customHeight="1">
      <c r="A163" s="12" t="s">
        <v>97</v>
      </c>
      <c r="B163" s="12"/>
      <c r="C163" s="54" t="s">
        <v>10</v>
      </c>
      <c r="D163" s="54" t="s">
        <v>20</v>
      </c>
      <c r="E163" s="98" t="s">
        <v>153</v>
      </c>
      <c r="F163" s="99"/>
      <c r="G163" s="100"/>
      <c r="H163" s="54" t="s">
        <v>98</v>
      </c>
      <c r="I163" s="55">
        <f t="shared" si="15"/>
        <v>13654156.47</v>
      </c>
      <c r="J163" s="55">
        <f t="shared" si="15"/>
        <v>10437311.24</v>
      </c>
    </row>
    <row r="164" spans="1:10" ht="27" customHeight="1">
      <c r="A164" s="12" t="s">
        <v>39</v>
      </c>
      <c r="B164" s="12"/>
      <c r="C164" s="54" t="s">
        <v>10</v>
      </c>
      <c r="D164" s="54" t="s">
        <v>20</v>
      </c>
      <c r="E164" s="98" t="s">
        <v>153</v>
      </c>
      <c r="F164" s="99"/>
      <c r="G164" s="100"/>
      <c r="H164" s="54" t="s">
        <v>40</v>
      </c>
      <c r="I164" s="55">
        <v>13654156.47</v>
      </c>
      <c r="J164" s="55">
        <v>10437311.24</v>
      </c>
    </row>
    <row r="165" spans="1:10" ht="59.25" customHeight="1">
      <c r="A165" s="48" t="s">
        <v>162</v>
      </c>
      <c r="B165" s="48"/>
      <c r="C165" s="166" t="s">
        <v>163</v>
      </c>
      <c r="D165" s="166" t="s">
        <v>7</v>
      </c>
      <c r="E165" s="101" t="s">
        <v>100</v>
      </c>
      <c r="F165" s="102"/>
      <c r="G165" s="103"/>
      <c r="H165" s="45"/>
      <c r="I165" s="167">
        <f aca="true" t="shared" si="16" ref="I165:J170">SUM(I166)</f>
        <v>79999.99</v>
      </c>
      <c r="J165" s="167">
        <f t="shared" si="16"/>
        <v>79999.99</v>
      </c>
    </row>
    <row r="166" spans="1:10" ht="15" customHeight="1">
      <c r="A166" s="63" t="s">
        <v>164</v>
      </c>
      <c r="B166" s="63"/>
      <c r="C166" s="54" t="s">
        <v>163</v>
      </c>
      <c r="D166" s="54" t="s">
        <v>10</v>
      </c>
      <c r="E166" s="98" t="s">
        <v>100</v>
      </c>
      <c r="F166" s="99"/>
      <c r="G166" s="100"/>
      <c r="H166" s="54" t="s">
        <v>94</v>
      </c>
      <c r="I166" s="55">
        <f t="shared" si="16"/>
        <v>79999.99</v>
      </c>
      <c r="J166" s="55">
        <f t="shared" si="16"/>
        <v>79999.99</v>
      </c>
    </row>
    <row r="167" spans="1:10" ht="21" customHeight="1">
      <c r="A167" s="63" t="s">
        <v>165</v>
      </c>
      <c r="B167" s="63"/>
      <c r="C167" s="54" t="s">
        <v>163</v>
      </c>
      <c r="D167" s="54" t="s">
        <v>10</v>
      </c>
      <c r="E167" s="98" t="s">
        <v>93</v>
      </c>
      <c r="F167" s="99"/>
      <c r="G167" s="100"/>
      <c r="H167" s="54" t="s">
        <v>94</v>
      </c>
      <c r="I167" s="55">
        <f t="shared" si="16"/>
        <v>79999.99</v>
      </c>
      <c r="J167" s="55">
        <f t="shared" si="16"/>
        <v>79999.99</v>
      </c>
    </row>
    <row r="168" spans="1:10" ht="25.5" customHeight="1">
      <c r="A168" s="63" t="s">
        <v>166</v>
      </c>
      <c r="B168" s="63"/>
      <c r="C168" s="54" t="s">
        <v>163</v>
      </c>
      <c r="D168" s="54" t="s">
        <v>10</v>
      </c>
      <c r="E168" s="98" t="s">
        <v>167</v>
      </c>
      <c r="F168" s="99"/>
      <c r="G168" s="100"/>
      <c r="H168" s="54" t="s">
        <v>94</v>
      </c>
      <c r="I168" s="55">
        <f t="shared" si="16"/>
        <v>79999.99</v>
      </c>
      <c r="J168" s="55">
        <f t="shared" si="16"/>
        <v>79999.99</v>
      </c>
    </row>
    <row r="169" spans="1:10" ht="25.5" customHeight="1">
      <c r="A169" s="63" t="s">
        <v>95</v>
      </c>
      <c r="B169" s="63"/>
      <c r="C169" s="54" t="s">
        <v>163</v>
      </c>
      <c r="D169" s="54" t="s">
        <v>10</v>
      </c>
      <c r="E169" s="98" t="s">
        <v>167</v>
      </c>
      <c r="F169" s="99"/>
      <c r="G169" s="100"/>
      <c r="H169" s="54" t="s">
        <v>96</v>
      </c>
      <c r="I169" s="55">
        <f t="shared" si="16"/>
        <v>79999.99</v>
      </c>
      <c r="J169" s="55">
        <f t="shared" si="16"/>
        <v>79999.99</v>
      </c>
    </row>
    <row r="170" spans="1:10" ht="23.25" customHeight="1">
      <c r="A170" s="63" t="s">
        <v>97</v>
      </c>
      <c r="B170" s="63"/>
      <c r="C170" s="54" t="s">
        <v>163</v>
      </c>
      <c r="D170" s="54" t="s">
        <v>10</v>
      </c>
      <c r="E170" s="98" t="s">
        <v>167</v>
      </c>
      <c r="F170" s="99"/>
      <c r="G170" s="100"/>
      <c r="H170" s="54" t="s">
        <v>98</v>
      </c>
      <c r="I170" s="55">
        <f t="shared" si="16"/>
        <v>79999.99</v>
      </c>
      <c r="J170" s="55">
        <f t="shared" si="16"/>
        <v>79999.99</v>
      </c>
    </row>
    <row r="171" spans="1:10" ht="16.5" customHeight="1">
      <c r="A171" s="63" t="s">
        <v>128</v>
      </c>
      <c r="B171" s="63"/>
      <c r="C171" s="54" t="s">
        <v>163</v>
      </c>
      <c r="D171" s="54" t="s">
        <v>10</v>
      </c>
      <c r="E171" s="98" t="s">
        <v>167</v>
      </c>
      <c r="F171" s="99"/>
      <c r="G171" s="100"/>
      <c r="H171" s="54" t="s">
        <v>40</v>
      </c>
      <c r="I171" s="55">
        <v>79999.99</v>
      </c>
      <c r="J171" s="55">
        <v>79999.99</v>
      </c>
    </row>
    <row r="172" spans="1:10" ht="21" customHeight="1">
      <c r="A172" s="33" t="s">
        <v>70</v>
      </c>
      <c r="B172" s="33"/>
      <c r="C172" s="73" t="s">
        <v>14</v>
      </c>
      <c r="D172" s="73" t="s">
        <v>7</v>
      </c>
      <c r="E172" s="86" t="s">
        <v>100</v>
      </c>
      <c r="F172" s="87"/>
      <c r="G172" s="88"/>
      <c r="H172" s="73" t="s">
        <v>94</v>
      </c>
      <c r="I172" s="72">
        <f>I173</f>
        <v>1525800</v>
      </c>
      <c r="J172" s="72">
        <f>SUM(J173)</f>
        <v>652972.8099999999</v>
      </c>
    </row>
    <row r="173" spans="1:10" ht="24" customHeight="1">
      <c r="A173" s="14" t="s">
        <v>71</v>
      </c>
      <c r="B173" s="14"/>
      <c r="C173" s="75" t="s">
        <v>14</v>
      </c>
      <c r="D173" s="75" t="s">
        <v>8</v>
      </c>
      <c r="E173" s="89" t="s">
        <v>100</v>
      </c>
      <c r="F173" s="90"/>
      <c r="G173" s="91"/>
      <c r="H173" s="75" t="s">
        <v>94</v>
      </c>
      <c r="I173" s="76">
        <f>SUM(I174)</f>
        <v>1525800</v>
      </c>
      <c r="J173" s="76">
        <f>SUM(J174)</f>
        <v>652972.8099999999</v>
      </c>
    </row>
    <row r="174" spans="1:10" ht="12.75">
      <c r="A174" s="64" t="s">
        <v>110</v>
      </c>
      <c r="B174" s="64"/>
      <c r="C174" s="27" t="s">
        <v>14</v>
      </c>
      <c r="D174" s="27" t="s">
        <v>8</v>
      </c>
      <c r="E174" s="95" t="s">
        <v>100</v>
      </c>
      <c r="F174" s="96"/>
      <c r="G174" s="97"/>
      <c r="H174" s="27" t="s">
        <v>94</v>
      </c>
      <c r="I174" s="49">
        <f>SUM(I180:I181)</f>
        <v>1525800</v>
      </c>
      <c r="J174" s="66">
        <f>SUM(J180:J181)</f>
        <v>652972.8099999999</v>
      </c>
    </row>
    <row r="175" spans="1:10" ht="12.75">
      <c r="A175" s="64" t="s">
        <v>92</v>
      </c>
      <c r="B175" s="64"/>
      <c r="C175" s="27" t="s">
        <v>14</v>
      </c>
      <c r="D175" s="27" t="s">
        <v>8</v>
      </c>
      <c r="E175" s="95" t="s">
        <v>93</v>
      </c>
      <c r="F175" s="96"/>
      <c r="G175" s="97"/>
      <c r="H175" s="27" t="s">
        <v>94</v>
      </c>
      <c r="I175" s="49">
        <f aca="true" t="shared" si="17" ref="I175:J178">SUM(I176)</f>
        <v>1525800</v>
      </c>
      <c r="J175" s="66">
        <f t="shared" si="17"/>
        <v>652972.8099999999</v>
      </c>
    </row>
    <row r="176" spans="1:10" ht="13.5" customHeight="1">
      <c r="A176" s="64" t="s">
        <v>82</v>
      </c>
      <c r="B176" s="64"/>
      <c r="C176" s="27" t="s">
        <v>14</v>
      </c>
      <c r="D176" s="27" t="s">
        <v>8</v>
      </c>
      <c r="E176" s="95" t="s">
        <v>93</v>
      </c>
      <c r="F176" s="96"/>
      <c r="G176" s="97"/>
      <c r="H176" s="27" t="s">
        <v>94</v>
      </c>
      <c r="I176" s="49">
        <f t="shared" si="17"/>
        <v>1525800</v>
      </c>
      <c r="J176" s="66">
        <f t="shared" si="17"/>
        <v>652972.8099999999</v>
      </c>
    </row>
    <row r="177" spans="1:10" ht="24" customHeight="1">
      <c r="A177" s="64" t="s">
        <v>111</v>
      </c>
      <c r="B177" s="64"/>
      <c r="C177" s="27" t="s">
        <v>14</v>
      </c>
      <c r="D177" s="27" t="s">
        <v>8</v>
      </c>
      <c r="E177" s="95" t="s">
        <v>169</v>
      </c>
      <c r="F177" s="96"/>
      <c r="G177" s="97"/>
      <c r="H177" s="27" t="s">
        <v>94</v>
      </c>
      <c r="I177" s="49">
        <f t="shared" si="17"/>
        <v>1525800</v>
      </c>
      <c r="J177" s="66">
        <f t="shared" si="17"/>
        <v>652972.8099999999</v>
      </c>
    </row>
    <row r="178" spans="1:10" ht="23.25">
      <c r="A178" s="65" t="s">
        <v>95</v>
      </c>
      <c r="B178" s="65"/>
      <c r="C178" s="27" t="s">
        <v>14</v>
      </c>
      <c r="D178" s="27" t="s">
        <v>8</v>
      </c>
      <c r="E178" s="95" t="s">
        <v>169</v>
      </c>
      <c r="F178" s="96"/>
      <c r="G178" s="97"/>
      <c r="H178" s="27" t="s">
        <v>96</v>
      </c>
      <c r="I178" s="49">
        <f t="shared" si="17"/>
        <v>1525800</v>
      </c>
      <c r="J178" s="66">
        <f t="shared" si="17"/>
        <v>652972.8099999999</v>
      </c>
    </row>
    <row r="179" spans="1:10" ht="23.25">
      <c r="A179" s="65" t="s">
        <v>97</v>
      </c>
      <c r="B179" s="65"/>
      <c r="C179" s="27" t="s">
        <v>14</v>
      </c>
      <c r="D179" s="27" t="s">
        <v>8</v>
      </c>
      <c r="E179" s="95" t="s">
        <v>169</v>
      </c>
      <c r="F179" s="96"/>
      <c r="G179" s="97"/>
      <c r="H179" s="27" t="s">
        <v>98</v>
      </c>
      <c r="I179" s="49">
        <f>SUM(I180:I181)</f>
        <v>1525800</v>
      </c>
      <c r="J179" s="66">
        <f>SUM(J180:J181)</f>
        <v>652972.8099999999</v>
      </c>
    </row>
    <row r="180" spans="1:10" ht="23.25">
      <c r="A180" s="67" t="s">
        <v>60</v>
      </c>
      <c r="B180" s="67"/>
      <c r="C180" s="27" t="s">
        <v>14</v>
      </c>
      <c r="D180" s="27" t="s">
        <v>8</v>
      </c>
      <c r="E180" s="95" t="s">
        <v>169</v>
      </c>
      <c r="F180" s="96"/>
      <c r="G180" s="97"/>
      <c r="H180" s="27" t="s">
        <v>46</v>
      </c>
      <c r="I180" s="49">
        <v>49144.8</v>
      </c>
      <c r="J180" s="50">
        <v>39816.73</v>
      </c>
    </row>
    <row r="181" spans="1:10" ht="23.25">
      <c r="A181" s="65" t="s">
        <v>39</v>
      </c>
      <c r="B181" s="65"/>
      <c r="C181" s="27" t="s">
        <v>14</v>
      </c>
      <c r="D181" s="27" t="s">
        <v>8</v>
      </c>
      <c r="E181" s="95" t="s">
        <v>169</v>
      </c>
      <c r="F181" s="96"/>
      <c r="G181" s="97"/>
      <c r="H181" s="27" t="s">
        <v>40</v>
      </c>
      <c r="I181" s="71">
        <v>1476655.2</v>
      </c>
      <c r="J181" s="66">
        <v>613156.08</v>
      </c>
    </row>
    <row r="182" spans="1:10" ht="12.75">
      <c r="A182" s="31" t="s">
        <v>89</v>
      </c>
      <c r="B182" s="31"/>
      <c r="C182" s="73" t="s">
        <v>24</v>
      </c>
      <c r="D182" s="73" t="s">
        <v>7</v>
      </c>
      <c r="E182" s="86" t="s">
        <v>112</v>
      </c>
      <c r="F182" s="87"/>
      <c r="G182" s="88"/>
      <c r="H182" s="73" t="s">
        <v>94</v>
      </c>
      <c r="I182" s="72">
        <f aca="true" t="shared" si="18" ref="I182:J187">SUM(I183)</f>
        <v>821000</v>
      </c>
      <c r="J182" s="72">
        <f t="shared" si="18"/>
        <v>547288</v>
      </c>
    </row>
    <row r="183" spans="1:10" ht="12.75">
      <c r="A183" s="43" t="s">
        <v>113</v>
      </c>
      <c r="B183" s="43"/>
      <c r="C183" s="77" t="s">
        <v>24</v>
      </c>
      <c r="D183" s="77" t="s">
        <v>20</v>
      </c>
      <c r="E183" s="92" t="s">
        <v>100</v>
      </c>
      <c r="F183" s="93"/>
      <c r="G183" s="94"/>
      <c r="H183" s="77" t="s">
        <v>94</v>
      </c>
      <c r="I183" s="78">
        <f>SUM(I184)</f>
        <v>821000</v>
      </c>
      <c r="J183" s="78">
        <f>SUM(J184)</f>
        <v>547288</v>
      </c>
    </row>
    <row r="184" spans="1:10" ht="20.25">
      <c r="A184" s="15" t="s">
        <v>114</v>
      </c>
      <c r="B184" s="15"/>
      <c r="C184" s="54" t="s">
        <v>24</v>
      </c>
      <c r="D184" s="54" t="s">
        <v>20</v>
      </c>
      <c r="E184" s="98" t="s">
        <v>93</v>
      </c>
      <c r="F184" s="99"/>
      <c r="G184" s="100"/>
      <c r="H184" s="54" t="s">
        <v>94</v>
      </c>
      <c r="I184" s="55">
        <f t="shared" si="18"/>
        <v>821000</v>
      </c>
      <c r="J184" s="55">
        <f t="shared" si="18"/>
        <v>547288</v>
      </c>
    </row>
    <row r="185" spans="1:10" ht="51">
      <c r="A185" s="12" t="s">
        <v>91</v>
      </c>
      <c r="B185" s="12"/>
      <c r="C185" s="54" t="s">
        <v>24</v>
      </c>
      <c r="D185" s="54" t="s">
        <v>20</v>
      </c>
      <c r="E185" s="98" t="s">
        <v>168</v>
      </c>
      <c r="F185" s="99"/>
      <c r="G185" s="100"/>
      <c r="H185" s="54" t="s">
        <v>94</v>
      </c>
      <c r="I185" s="55">
        <f t="shared" si="18"/>
        <v>821000</v>
      </c>
      <c r="J185" s="55">
        <f t="shared" si="18"/>
        <v>547288</v>
      </c>
    </row>
    <row r="186" spans="1:10" ht="12.75">
      <c r="A186" s="43" t="s">
        <v>115</v>
      </c>
      <c r="B186" s="43"/>
      <c r="C186" s="54" t="s">
        <v>24</v>
      </c>
      <c r="D186" s="54" t="s">
        <v>20</v>
      </c>
      <c r="E186" s="98" t="s">
        <v>168</v>
      </c>
      <c r="F186" s="99"/>
      <c r="G186" s="100"/>
      <c r="H186" s="54" t="s">
        <v>116</v>
      </c>
      <c r="I186" s="70">
        <f t="shared" si="18"/>
        <v>821000</v>
      </c>
      <c r="J186" s="70">
        <f t="shared" si="18"/>
        <v>547288</v>
      </c>
    </row>
    <row r="187" spans="1:10" ht="21">
      <c r="A187" s="43" t="s">
        <v>117</v>
      </c>
      <c r="B187" s="43"/>
      <c r="C187" s="54" t="s">
        <v>24</v>
      </c>
      <c r="D187" s="54" t="s">
        <v>20</v>
      </c>
      <c r="E187" s="98" t="s">
        <v>168</v>
      </c>
      <c r="F187" s="99"/>
      <c r="G187" s="100"/>
      <c r="H187" s="54" t="s">
        <v>118</v>
      </c>
      <c r="I187" s="70">
        <f t="shared" si="18"/>
        <v>821000</v>
      </c>
      <c r="J187" s="70">
        <f t="shared" si="18"/>
        <v>547288</v>
      </c>
    </row>
    <row r="188" spans="1:10" ht="21">
      <c r="A188" s="12" t="s">
        <v>119</v>
      </c>
      <c r="B188" s="12"/>
      <c r="C188" s="53" t="s">
        <v>24</v>
      </c>
      <c r="D188" s="53" t="s">
        <v>20</v>
      </c>
      <c r="E188" s="83" t="s">
        <v>168</v>
      </c>
      <c r="F188" s="84"/>
      <c r="G188" s="85"/>
      <c r="H188" s="53" t="s">
        <v>90</v>
      </c>
      <c r="I188" s="55">
        <v>821000</v>
      </c>
      <c r="J188" s="55">
        <v>547288</v>
      </c>
    </row>
    <row r="189" spans="1:10" ht="12.75">
      <c r="A189" s="31" t="s">
        <v>27</v>
      </c>
      <c r="B189" s="31"/>
      <c r="C189" s="73" t="s">
        <v>28</v>
      </c>
      <c r="D189" s="73" t="s">
        <v>7</v>
      </c>
      <c r="E189" s="86" t="s">
        <v>100</v>
      </c>
      <c r="F189" s="87"/>
      <c r="G189" s="88"/>
      <c r="H189" s="73" t="s">
        <v>94</v>
      </c>
      <c r="I189" s="72">
        <f aca="true" t="shared" si="19" ref="I189:J194">SUM(I190)</f>
        <v>2000000</v>
      </c>
      <c r="J189" s="72">
        <f t="shared" si="19"/>
        <v>927024.08</v>
      </c>
    </row>
    <row r="190" spans="1:10" ht="12.75">
      <c r="A190" s="11" t="s">
        <v>55</v>
      </c>
      <c r="B190" s="11"/>
      <c r="C190" s="75" t="s">
        <v>28</v>
      </c>
      <c r="D190" s="75" t="s">
        <v>6</v>
      </c>
      <c r="E190" s="89" t="s">
        <v>100</v>
      </c>
      <c r="F190" s="90"/>
      <c r="G190" s="91"/>
      <c r="H190" s="75" t="s">
        <v>94</v>
      </c>
      <c r="I190" s="76">
        <f t="shared" si="19"/>
        <v>2000000</v>
      </c>
      <c r="J190" s="76">
        <f t="shared" si="19"/>
        <v>927024.08</v>
      </c>
    </row>
    <row r="191" spans="1:10" ht="12.75">
      <c r="A191" s="22" t="s">
        <v>82</v>
      </c>
      <c r="B191" s="22"/>
      <c r="C191" s="53" t="s">
        <v>28</v>
      </c>
      <c r="D191" s="53" t="s">
        <v>6</v>
      </c>
      <c r="E191" s="83" t="s">
        <v>93</v>
      </c>
      <c r="F191" s="84"/>
      <c r="G191" s="85"/>
      <c r="H191" s="53" t="s">
        <v>94</v>
      </c>
      <c r="I191" s="55">
        <f t="shared" si="19"/>
        <v>2000000</v>
      </c>
      <c r="J191" s="55">
        <f t="shared" si="19"/>
        <v>927024.08</v>
      </c>
    </row>
    <row r="192" spans="1:10" ht="21">
      <c r="A192" s="14" t="s">
        <v>88</v>
      </c>
      <c r="B192" s="14"/>
      <c r="C192" s="53" t="s">
        <v>28</v>
      </c>
      <c r="D192" s="53" t="s">
        <v>6</v>
      </c>
      <c r="E192" s="83" t="s">
        <v>170</v>
      </c>
      <c r="F192" s="84"/>
      <c r="G192" s="85"/>
      <c r="H192" s="53" t="s">
        <v>94</v>
      </c>
      <c r="I192" s="55">
        <f t="shared" si="19"/>
        <v>2000000</v>
      </c>
      <c r="J192" s="55">
        <f t="shared" si="19"/>
        <v>927024.08</v>
      </c>
    </row>
    <row r="193" spans="1:10" ht="21">
      <c r="A193" s="12" t="s">
        <v>95</v>
      </c>
      <c r="B193" s="12"/>
      <c r="C193" s="53" t="s">
        <v>28</v>
      </c>
      <c r="D193" s="53" t="s">
        <v>6</v>
      </c>
      <c r="E193" s="83" t="s">
        <v>170</v>
      </c>
      <c r="F193" s="84"/>
      <c r="G193" s="85"/>
      <c r="H193" s="53" t="s">
        <v>96</v>
      </c>
      <c r="I193" s="52">
        <f t="shared" si="19"/>
        <v>2000000</v>
      </c>
      <c r="J193" s="60">
        <f t="shared" si="19"/>
        <v>927024.08</v>
      </c>
    </row>
    <row r="194" spans="1:10" ht="21">
      <c r="A194" s="12" t="s">
        <v>97</v>
      </c>
      <c r="B194" s="12"/>
      <c r="C194" s="51" t="s">
        <v>28</v>
      </c>
      <c r="D194" s="51" t="s">
        <v>6</v>
      </c>
      <c r="E194" s="83" t="s">
        <v>170</v>
      </c>
      <c r="F194" s="84"/>
      <c r="G194" s="85"/>
      <c r="H194" s="51" t="s">
        <v>98</v>
      </c>
      <c r="I194" s="52">
        <f t="shared" si="19"/>
        <v>2000000</v>
      </c>
      <c r="J194" s="52">
        <f t="shared" si="19"/>
        <v>927024.08</v>
      </c>
    </row>
    <row r="195" spans="1:10" ht="21">
      <c r="A195" s="12" t="s">
        <v>39</v>
      </c>
      <c r="B195" s="12"/>
      <c r="C195" s="51" t="s">
        <v>28</v>
      </c>
      <c r="D195" s="51" t="s">
        <v>6</v>
      </c>
      <c r="E195" s="83" t="s">
        <v>170</v>
      </c>
      <c r="F195" s="84"/>
      <c r="G195" s="85"/>
      <c r="H195" s="51" t="s">
        <v>40</v>
      </c>
      <c r="I195" s="52">
        <v>2000000</v>
      </c>
      <c r="J195" s="52">
        <v>927024.08</v>
      </c>
    </row>
    <row r="196" spans="1:10" ht="13.5">
      <c r="A196" s="20" t="s">
        <v>72</v>
      </c>
      <c r="B196" s="20"/>
      <c r="C196" s="5"/>
      <c r="D196" s="5"/>
      <c r="E196" s="150"/>
      <c r="F196" s="151"/>
      <c r="G196" s="152"/>
      <c r="H196" s="5"/>
      <c r="I196" s="21">
        <f>SUM(I13+I54+I62+I73+I98+I165+I172+I182+I189)</f>
        <v>108278336.89999999</v>
      </c>
      <c r="J196" s="21">
        <f>SUM(J13+J54+J62+J73+J98+J165+J172+J182+J189)</f>
        <v>48748675.39</v>
      </c>
    </row>
  </sheetData>
  <sheetProtection/>
  <mergeCells count="201">
    <mergeCell ref="E195:G195"/>
    <mergeCell ref="E196:G196"/>
    <mergeCell ref="E189:G189"/>
    <mergeCell ref="E190:G190"/>
    <mergeCell ref="E191:G191"/>
    <mergeCell ref="E192:G192"/>
    <mergeCell ref="E193:G193"/>
    <mergeCell ref="E194:G194"/>
    <mergeCell ref="E183:G183"/>
    <mergeCell ref="E184:G184"/>
    <mergeCell ref="E185:G185"/>
    <mergeCell ref="E186:G186"/>
    <mergeCell ref="E187:G187"/>
    <mergeCell ref="E188:G188"/>
    <mergeCell ref="E177:G177"/>
    <mergeCell ref="E178:G178"/>
    <mergeCell ref="E179:G179"/>
    <mergeCell ref="E180:G180"/>
    <mergeCell ref="E181:G181"/>
    <mergeCell ref="E182:G182"/>
    <mergeCell ref="E145:G145"/>
    <mergeCell ref="E146:G146"/>
    <mergeCell ref="E147:G147"/>
    <mergeCell ref="E148:G148"/>
    <mergeCell ref="E149:G149"/>
    <mergeCell ref="E150:G150"/>
    <mergeCell ref="E151:G151"/>
    <mergeCell ref="E62:G62"/>
    <mergeCell ref="E60:G60"/>
    <mergeCell ref="E59:G59"/>
    <mergeCell ref="E58:G58"/>
    <mergeCell ref="E57:G57"/>
    <mergeCell ref="E61:G61"/>
    <mergeCell ref="E64:G64"/>
    <mergeCell ref="E65:G65"/>
    <mergeCell ref="E66:G66"/>
    <mergeCell ref="E22:G22"/>
    <mergeCell ref="E174:G174"/>
    <mergeCell ref="E165:G165"/>
    <mergeCell ref="E168:G168"/>
    <mergeCell ref="E170:G170"/>
    <mergeCell ref="E171:G171"/>
    <mergeCell ref="E159:G159"/>
    <mergeCell ref="E163:G163"/>
    <mergeCell ref="E164:G164"/>
    <mergeCell ref="E166:G166"/>
    <mergeCell ref="E167:G167"/>
    <mergeCell ref="G6:I6"/>
    <mergeCell ref="A10:A11"/>
    <mergeCell ref="C10:C11"/>
    <mergeCell ref="D10:D11"/>
    <mergeCell ref="E10:G11"/>
    <mergeCell ref="H10:H11"/>
    <mergeCell ref="I10:I11"/>
    <mergeCell ref="A8:J8"/>
    <mergeCell ref="I7:J7"/>
    <mergeCell ref="E21:G21"/>
    <mergeCell ref="J10:J11"/>
    <mergeCell ref="B10:B11"/>
    <mergeCell ref="E12:G12"/>
    <mergeCell ref="E13:G13"/>
    <mergeCell ref="E14:G14"/>
    <mergeCell ref="E15:G15"/>
    <mergeCell ref="E23:G23"/>
    <mergeCell ref="E24:G24"/>
    <mergeCell ref="E25:G25"/>
    <mergeCell ref="E26:G26"/>
    <mergeCell ref="E27:G27"/>
    <mergeCell ref="E16:G16"/>
    <mergeCell ref="E17:G17"/>
    <mergeCell ref="E18:G18"/>
    <mergeCell ref="E19:G19"/>
    <mergeCell ref="E20:G20"/>
    <mergeCell ref="E34:G34"/>
    <mergeCell ref="E35:G35"/>
    <mergeCell ref="E37:G37"/>
    <mergeCell ref="E38:G38"/>
    <mergeCell ref="E39:G39"/>
    <mergeCell ref="E32:G32"/>
    <mergeCell ref="E33:G33"/>
    <mergeCell ref="E36:G36"/>
    <mergeCell ref="E40:G40"/>
    <mergeCell ref="E41:G41"/>
    <mergeCell ref="E42:G42"/>
    <mergeCell ref="E43:G43"/>
    <mergeCell ref="E44:G44"/>
    <mergeCell ref="E48:G48"/>
    <mergeCell ref="E45:G45"/>
    <mergeCell ref="E46:G46"/>
    <mergeCell ref="E47:G47"/>
    <mergeCell ref="E49:G49"/>
    <mergeCell ref="E50:G50"/>
    <mergeCell ref="E51:G51"/>
    <mergeCell ref="E52:G52"/>
    <mergeCell ref="E53:G53"/>
    <mergeCell ref="E54:G54"/>
    <mergeCell ref="E55:G55"/>
    <mergeCell ref="E56:G56"/>
    <mergeCell ref="E103:G103"/>
    <mergeCell ref="E120:G120"/>
    <mergeCell ref="E121:G121"/>
    <mergeCell ref="E124:G124"/>
    <mergeCell ref="E74:G74"/>
    <mergeCell ref="E75:G75"/>
    <mergeCell ref="E78:G78"/>
    <mergeCell ref="E63:G63"/>
    <mergeCell ref="E67:G67"/>
    <mergeCell ref="E68:G68"/>
    <mergeCell ref="E80:G80"/>
    <mergeCell ref="E71:G71"/>
    <mergeCell ref="E72:G72"/>
    <mergeCell ref="E76:G76"/>
    <mergeCell ref="E79:G79"/>
    <mergeCell ref="E69:G69"/>
    <mergeCell ref="E96:G96"/>
    <mergeCell ref="E81:G81"/>
    <mergeCell ref="E84:G84"/>
    <mergeCell ref="E85:G85"/>
    <mergeCell ref="E88:G88"/>
    <mergeCell ref="E83:G83"/>
    <mergeCell ref="E86:G86"/>
    <mergeCell ref="E87:G87"/>
    <mergeCell ref="E82:G82"/>
    <mergeCell ref="E107:G107"/>
    <mergeCell ref="E89:G89"/>
    <mergeCell ref="E90:G90"/>
    <mergeCell ref="E91:G91"/>
    <mergeCell ref="E92:G92"/>
    <mergeCell ref="E95:G95"/>
    <mergeCell ref="E97:G97"/>
    <mergeCell ref="E93:G93"/>
    <mergeCell ref="E104:G104"/>
    <mergeCell ref="E94:G94"/>
    <mergeCell ref="E131:G131"/>
    <mergeCell ref="E132:G132"/>
    <mergeCell ref="E135:G135"/>
    <mergeCell ref="E136:G136"/>
    <mergeCell ref="E139:G139"/>
    <mergeCell ref="E140:G140"/>
    <mergeCell ref="E134:G134"/>
    <mergeCell ref="E137:G137"/>
    <mergeCell ref="E153:G153"/>
    <mergeCell ref="E154:G154"/>
    <mergeCell ref="E160:G160"/>
    <mergeCell ref="E161:G161"/>
    <mergeCell ref="E169:G169"/>
    <mergeCell ref="E162:G162"/>
    <mergeCell ref="E155:G155"/>
    <mergeCell ref="E156:G156"/>
    <mergeCell ref="E157:G157"/>
    <mergeCell ref="E158:G158"/>
    <mergeCell ref="E176:G176"/>
    <mergeCell ref="F4:J4"/>
    <mergeCell ref="F5:J5"/>
    <mergeCell ref="G3:J3"/>
    <mergeCell ref="E172:G172"/>
    <mergeCell ref="E173:G173"/>
    <mergeCell ref="E175:G175"/>
    <mergeCell ref="E152:G152"/>
    <mergeCell ref="E144:G144"/>
    <mergeCell ref="E119:G119"/>
    <mergeCell ref="E118:G118"/>
    <mergeCell ref="E125:G125"/>
    <mergeCell ref="E112:G112"/>
    <mergeCell ref="I1:J1"/>
    <mergeCell ref="F2:J2"/>
    <mergeCell ref="E30:G30"/>
    <mergeCell ref="E28:G28"/>
    <mergeCell ref="E29:G29"/>
    <mergeCell ref="E31:G31"/>
    <mergeCell ref="E102:G102"/>
    <mergeCell ref="E110:G110"/>
    <mergeCell ref="E122:G122"/>
    <mergeCell ref="E138:G138"/>
    <mergeCell ref="E111:G111"/>
    <mergeCell ref="E105:G105"/>
    <mergeCell ref="E123:G123"/>
    <mergeCell ref="E126:G126"/>
    <mergeCell ref="E127:G127"/>
    <mergeCell ref="E128:G128"/>
    <mergeCell ref="E117:G117"/>
    <mergeCell ref="E70:G70"/>
    <mergeCell ref="E73:G73"/>
    <mergeCell ref="E115:G115"/>
    <mergeCell ref="E116:G116"/>
    <mergeCell ref="E129:G129"/>
    <mergeCell ref="E130:G130"/>
    <mergeCell ref="E77:G77"/>
    <mergeCell ref="E108:G108"/>
    <mergeCell ref="E113:G113"/>
    <mergeCell ref="E106:G106"/>
    <mergeCell ref="E98:G98"/>
    <mergeCell ref="E99:G99"/>
    <mergeCell ref="E100:G100"/>
    <mergeCell ref="E101:G101"/>
    <mergeCell ref="E142:G142"/>
    <mergeCell ref="E143:G143"/>
    <mergeCell ref="E133:G133"/>
    <mergeCell ref="E141:G141"/>
    <mergeCell ref="E114:G114"/>
    <mergeCell ref="E109:G109"/>
  </mergeCells>
  <printOptions/>
  <pageMargins left="0.5511811023622047" right="0.15748031496062992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oooktc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</cp:lastModifiedBy>
  <cp:lastPrinted>2020-10-30T08:47:09Z</cp:lastPrinted>
  <dcterms:created xsi:type="dcterms:W3CDTF">2005-12-08T08:14:33Z</dcterms:created>
  <dcterms:modified xsi:type="dcterms:W3CDTF">2020-10-30T08:58:04Z</dcterms:modified>
  <cp:category/>
  <cp:version/>
  <cp:contentType/>
  <cp:contentStatus/>
</cp:coreProperties>
</file>