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sk\Shared\! СОВЕТ ДЕПУТАТОВ\РЕШЕНИЯ Совета депутатов\2020\30.09.2020\РСД 74 от 30.09.2020\"/>
    </mc:Choice>
  </mc:AlternateContent>
  <xr:revisionPtr revIDLastSave="0" documentId="13_ncr:1_{8C54D6CA-8E98-4616-A2F1-2E1C78E8932F}" xr6:coauthVersionLast="45" xr6:coauthVersionMax="45" xr10:uidLastSave="{00000000-0000-0000-0000-000000000000}"/>
  <bookViews>
    <workbookView xWindow="-108" yWindow="-108" windowWidth="23256" windowHeight="12576" tabRatio="601" activeTab="1" xr2:uid="{00000000-000D-0000-FFFF-FFFF00000000}"/>
  </bookViews>
  <sheets>
    <sheet name="4" sheetId="15" r:id="rId1"/>
    <sheet name="5" sheetId="12" r:id="rId2"/>
  </sheets>
  <calcPr calcId="191029"/>
</workbook>
</file>

<file path=xl/calcChain.xml><?xml version="1.0" encoding="utf-8"?>
<calcChain xmlns="http://schemas.openxmlformats.org/spreadsheetml/2006/main">
  <c r="F136" i="15" l="1"/>
  <c r="F135" i="15" s="1"/>
  <c r="F134" i="15" s="1"/>
  <c r="F133" i="15" s="1"/>
  <c r="F131" i="15"/>
  <c r="F130" i="15"/>
  <c r="F127" i="15"/>
  <c r="F126" i="15" s="1"/>
  <c r="F125" i="15" s="1"/>
  <c r="F123" i="15"/>
  <c r="F122" i="15" s="1"/>
  <c r="F121" i="15" s="1"/>
  <c r="F120" i="15" s="1"/>
  <c r="F119" i="15" s="1"/>
  <c r="F118" i="15" s="1"/>
  <c r="F115" i="15"/>
  <c r="F112" i="15"/>
  <c r="F110" i="15"/>
  <c r="F108" i="15"/>
  <c r="F105" i="15"/>
  <c r="F103" i="15"/>
  <c r="F102" i="15"/>
  <c r="F99" i="15"/>
  <c r="F98" i="15"/>
  <c r="F97" i="15" s="1"/>
  <c r="F96" i="15" s="1"/>
  <c r="F91" i="15"/>
  <c r="F88" i="15"/>
  <c r="F87" i="15" s="1"/>
  <c r="F84" i="15"/>
  <c r="F83" i="15" s="1"/>
  <c r="F82" i="15" s="1"/>
  <c r="F80" i="15"/>
  <c r="F79" i="15"/>
  <c r="F75" i="15"/>
  <c r="F73" i="15"/>
  <c r="F72" i="15" s="1"/>
  <c r="F71" i="15" s="1"/>
  <c r="F68" i="15"/>
  <c r="F67" i="15"/>
  <c r="F63" i="15" s="1"/>
  <c r="F62" i="15" s="1"/>
  <c r="F65" i="15"/>
  <c r="F64" i="15" s="1"/>
  <c r="F60" i="15"/>
  <c r="F59" i="15" s="1"/>
  <c r="F58" i="15" s="1"/>
  <c r="F56" i="15"/>
  <c r="F55" i="15"/>
  <c r="F54" i="15" s="1"/>
  <c r="F53" i="15" s="1"/>
  <c r="F47" i="15"/>
  <c r="F46" i="15"/>
  <c r="F45" i="15" s="1"/>
  <c r="F44" i="15" s="1"/>
  <c r="F42" i="15"/>
  <c r="F41" i="15"/>
  <c r="F39" i="15"/>
  <c r="F38" i="15" s="1"/>
  <c r="F36" i="15"/>
  <c r="F34" i="15"/>
  <c r="F33" i="15" s="1"/>
  <c r="F30" i="15"/>
  <c r="F29" i="15" s="1"/>
  <c r="F27" i="15"/>
  <c r="F26" i="15"/>
  <c r="F22" i="15"/>
  <c r="F16" i="15"/>
  <c r="F15" i="15" s="1"/>
  <c r="F13" i="15"/>
  <c r="F10" i="15"/>
  <c r="F9" i="15" s="1"/>
  <c r="F8" i="15" s="1"/>
  <c r="G85" i="12"/>
  <c r="G84" i="12" s="1"/>
  <c r="G83" i="12" s="1"/>
  <c r="F90" i="15" l="1"/>
  <c r="F86" i="15" s="1"/>
  <c r="F77" i="15" s="1"/>
  <c r="F138" i="15" s="1"/>
  <c r="F52" i="15"/>
  <c r="F78" i="15"/>
  <c r="F32" i="15"/>
  <c r="F107" i="15"/>
  <c r="F101" i="15" s="1"/>
  <c r="F7" i="15"/>
  <c r="G116" i="12"/>
  <c r="G69" i="12" l="1"/>
  <c r="G100" i="12"/>
  <c r="G99" i="12" s="1"/>
  <c r="G98" i="12" s="1"/>
  <c r="G97" i="12" s="1"/>
  <c r="G23" i="12" l="1"/>
  <c r="G57" i="12"/>
  <c r="G56" i="12" s="1"/>
  <c r="G55" i="12" s="1"/>
  <c r="G54" i="12" s="1"/>
  <c r="G92" i="12"/>
  <c r="G91" i="12" s="1"/>
  <c r="G66" i="12"/>
  <c r="G65" i="12" s="1"/>
  <c r="G124" i="12"/>
  <c r="G123" i="12" s="1"/>
  <c r="G122" i="12" s="1"/>
  <c r="G121" i="12" s="1"/>
  <c r="G120" i="12" s="1"/>
  <c r="G119" i="12" s="1"/>
  <c r="G109" i="12"/>
  <c r="G42" i="12"/>
  <c r="G43" i="12"/>
  <c r="G137" i="12"/>
  <c r="G136" i="12" s="1"/>
  <c r="G135" i="12" s="1"/>
  <c r="G134" i="12" s="1"/>
  <c r="G132" i="12"/>
  <c r="G131" i="12" s="1"/>
  <c r="G128" i="12"/>
  <c r="G127" i="12" s="1"/>
  <c r="G126" i="12" s="1"/>
  <c r="G113" i="12"/>
  <c r="G111" i="12"/>
  <c r="G106" i="12"/>
  <c r="G104" i="12"/>
  <c r="G89" i="12"/>
  <c r="G88" i="12" s="1"/>
  <c r="G81" i="12"/>
  <c r="G80" i="12" s="1"/>
  <c r="G79" i="12" s="1"/>
  <c r="G76" i="12"/>
  <c r="G74" i="12"/>
  <c r="G68" i="12"/>
  <c r="G61" i="12"/>
  <c r="G60" i="12" s="1"/>
  <c r="G59" i="12" s="1"/>
  <c r="G48" i="12"/>
  <c r="G47" i="12"/>
  <c r="G46" i="12" s="1"/>
  <c r="G45" i="12" s="1"/>
  <c r="G40" i="12"/>
  <c r="G37" i="12"/>
  <c r="G35" i="12"/>
  <c r="G31" i="12"/>
  <c r="G30" i="12" s="1"/>
  <c r="G28" i="12"/>
  <c r="G27" i="12" s="1"/>
  <c r="G17" i="12"/>
  <c r="G14" i="12"/>
  <c r="G11" i="12"/>
  <c r="G10" i="12" s="1"/>
  <c r="G9" i="12" s="1"/>
  <c r="G108" i="12" l="1"/>
  <c r="G39" i="12"/>
  <c r="G64" i="12"/>
  <c r="G53" i="12"/>
  <c r="G73" i="12"/>
  <c r="G72" i="12" s="1"/>
  <c r="G103" i="12"/>
  <c r="G34" i="12"/>
  <c r="G33" i="12" s="1"/>
  <c r="G16" i="12"/>
  <c r="G87" i="12"/>
  <c r="G63" i="12" l="1"/>
  <c r="G139" i="12" s="1"/>
  <c r="G102" i="12"/>
  <c r="G78" i="12" s="1"/>
  <c r="G8" i="12"/>
</calcChain>
</file>

<file path=xl/sharedStrings.xml><?xml version="1.0" encoding="utf-8"?>
<sst xmlns="http://schemas.openxmlformats.org/spreadsheetml/2006/main" count="1154" uniqueCount="178">
  <si>
    <t>Наименование</t>
  </si>
  <si>
    <t>Код функциональной классификации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</si>
  <si>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</si>
  <si>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</si>
  <si>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</si>
  <si>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</si>
  <si>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</si>
  <si>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</si>
  <si>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00</t>
  </si>
  <si>
    <t>Функционирование высшего должностного лица субъекта Российиской Федерации и муниципального образования</t>
  </si>
  <si>
    <t>02</t>
  </si>
  <si>
    <t>Расходы общегосударственного характера</t>
  </si>
  <si>
    <t>Глава муниципального образования</t>
  </si>
  <si>
    <t>Фонд оплаты труда государственных (муниципальных) органов</t>
  </si>
  <si>
    <t>121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</si>
  <si>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</si>
  <si>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</si>
  <si>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</si>
  <si>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Прочая закупка товаров, работ и услуг</t>
  </si>
  <si>
    <t>244</t>
  </si>
  <si>
    <t>Центральный аппарат (местный бюджет)</t>
  </si>
  <si>
    <t>04</t>
  </si>
  <si>
    <t>Финансовое обеспечение выполнения функций государственными органами</t>
  </si>
  <si>
    <t xml:space="preserve">01 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</si>
  <si>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</si>
  <si>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</si>
  <si>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услуг</t>
  </si>
  <si>
    <t>242</t>
  </si>
  <si>
    <t>Уплата налога на имущество организаций, земельного и транспортного налогов</t>
  </si>
  <si>
    <t>Уплата налога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</si>
  <si>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</si>
  <si>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</si>
  <si>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</si>
  <si>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Резервные фонды</t>
  </si>
  <si>
    <t>11</t>
  </si>
  <si>
    <t>Резервные фонды исполнительных органов местного самоуправления</t>
  </si>
  <si>
    <t>Резервные средства</t>
  </si>
  <si>
    <t>870</t>
  </si>
  <si>
    <t>Другие общегосударственные вопросы</t>
  </si>
  <si>
    <t>13</t>
  </si>
  <si>
    <t>Иные межбюджетные трансферты местным бюджетам</t>
  </si>
  <si>
    <t>Иные межбюджетные трансферты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</si>
  <si>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</si>
  <si>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</si>
  <si>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Финансовое обеспечение выполнения функций государственной власти</t>
  </si>
  <si>
    <t>Национальная оборона</t>
  </si>
  <si>
    <t>Мобилизационная и вневойсковая подготовка</t>
  </si>
  <si>
    <t>Субвенции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</si>
  <si>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</si>
  <si>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</si>
  <si>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</si>
  <si>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09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</si>
  <si>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</si>
  <si>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Обеспечение пожарной безопасности</t>
  </si>
  <si>
    <t>10</t>
  </si>
  <si>
    <t>Иные расходы на реализацию отраслевых мероприятий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</si>
  <si>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</si>
  <si>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Национальная экономика</t>
  </si>
  <si>
    <t>Дорожное хозяйство (дорожные фонды)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</si>
  <si>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</si>
  <si>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Капитальный ремонт, ремонт и содержание автомобильных дорог и инженерных сооружений на них в границах сельских поселений в рамках благоустройства</t>
  </si>
  <si>
    <t xml:space="preserve">04 </t>
  </si>
  <si>
    <t>Другие  вопросы в области национальной  экономики</t>
  </si>
  <si>
    <t>12</t>
  </si>
  <si>
    <t>Мероприятия по землеустройству и землепользованию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</si>
  <si>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</si>
  <si>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</si>
  <si>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05</t>
  </si>
  <si>
    <t>Жилищное хозяйство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</si>
  <si>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</si>
  <si>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Коммунальное хозяйство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</si>
  <si>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</si>
  <si>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</si>
  <si>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</si>
  <si>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Благоустройство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</si>
  <si>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</si>
  <si>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</si>
  <si>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>Уличное освещение</t>
  </si>
  <si>
    <t>Озеленение</t>
  </si>
  <si>
    <t>Организация и содержание мест захоронения</t>
  </si>
  <si>
    <t>Прочие мероприятия по благоустройству поселения</t>
  </si>
  <si>
    <t>Мероприятия, реализуемые органами исполнительной власти</t>
  </si>
  <si>
    <t>Культура и кинематография</t>
  </si>
  <si>
    <t>08</t>
  </si>
  <si>
    <t>Другие вопросы в области культуры, кинематографии</t>
  </si>
  <si>
    <t>Социальная политика</t>
  </si>
  <si>
    <t>Выплаты пенсии за выслугу лет лицам, замещавшим должности муниципальной службы и ежемесячные доплаты к трудовой пенсии лицам,осуществлявшим полномочия депутата , выборного должностного лица органа местного самоуправления на постоянной  основе</t>
  </si>
  <si>
    <t>321</t>
  </si>
  <si>
    <t>Физическая культура и спорт</t>
  </si>
  <si>
    <t>Массовый спорт</t>
  </si>
  <si>
    <t>Организация и проведение мероприятий в сфере физической культуры и спорта</t>
  </si>
  <si>
    <t xml:space="preserve"> Прочая закупка товаров, работ и услуг</t>
  </si>
  <si>
    <t>ВСЕГО</t>
  </si>
  <si>
    <t xml:space="preserve"> Предупреждении и ликвидации последствий чрезвычайных ситуаций в границах поселений</t>
  </si>
  <si>
    <t>ведомство</t>
  </si>
  <si>
    <t>Пособия, компенсации и иные социальные выплаты гражданам, кроме публичных нормативных обязательств</t>
  </si>
  <si>
    <t>Взносы по обязательному социальному страхованию  на фонд оплаты труда государственных (муниципальных) органов</t>
  </si>
  <si>
    <t>Межбюджетные трансферты, передаваемые бюджету муниципального района из бюджета сельского поселения на осуществление части полномочий по решению вопросов местного значения в соответствии с заключенными соглашениями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</si>
  <si>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</si>
  <si>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</si>
  <si>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</si>
  <si>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07</t>
  </si>
  <si>
    <t>880</t>
  </si>
  <si>
    <t>906</t>
  </si>
  <si>
    <t xml:space="preserve">                                                                                                                                                                                             Приложение  4                                                                               к решению Совета депутатов Кременкульского сельского поселения  от "23" декабря 2019г. № 21   "О бюджете Кременкульского сельского поселения  на 2020 год и плановый период 2021 и 2022 годов "                                                                                 </t>
  </si>
  <si>
    <t>Распределение бюджетных ассигнований бюджета  Кременкульского сельского поселения  по разделам, подразделам, целевым статьям, группам и подгруппам видов расходов классификации расходов бюджета на 2020 год</t>
  </si>
  <si>
    <t xml:space="preserve"> Сумма             2020 год</t>
  </si>
  <si>
    <t>99 0 00 00000</t>
  </si>
  <si>
    <t>99 0 00 20300</t>
  </si>
  <si>
    <t>99 0 00 20400</t>
  </si>
  <si>
    <t>99 0 00 000000</t>
  </si>
  <si>
    <t>99 0 0 00 20400</t>
  </si>
  <si>
    <t>99 0 00 02004</t>
  </si>
  <si>
    <t>99 0 00 07570</t>
  </si>
  <si>
    <t>99 0 00 00030</t>
  </si>
  <si>
    <t>99 0 00 11700</t>
  </si>
  <si>
    <t>99 0 00 117000</t>
  </si>
  <si>
    <t>99 0 00 51180</t>
  </si>
  <si>
    <t>99 0 00 24600</t>
  </si>
  <si>
    <t>99 0 00 11200</t>
  </si>
  <si>
    <t>9 0 00 60020</t>
  </si>
  <si>
    <t>99 0 00 60020</t>
  </si>
  <si>
    <t>99 0 00 04030</t>
  </si>
  <si>
    <t>99 0 00 82250</t>
  </si>
  <si>
    <t>99 0 00 11300</t>
  </si>
  <si>
    <t>99 0 00 11100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</si>
  <si>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</si>
  <si>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99 0 00 11400</t>
  </si>
  <si>
    <t>99 0 00 11500</t>
  </si>
  <si>
    <t>99 0 00 60310</t>
  </si>
  <si>
    <t>99 0 00 60330</t>
  </si>
  <si>
    <t>99 0 00 60340</t>
  </si>
  <si>
    <t>99 0 00 60350</t>
  </si>
  <si>
    <t>99 0 00 41600</t>
  </si>
  <si>
    <t>99 0 00 12750</t>
  </si>
  <si>
    <t>99 0 00 71050</t>
  </si>
  <si>
    <t>99 100 S4060</t>
  </si>
  <si>
    <t xml:space="preserve">                                                                                                                                                                                             Приложение  6                                                                               к решению Совета депутатов Кременкульского сельского поселения  от "23" декабря 2019г. № 21   "О бюджете Кременкульского сельского поселения  на 2020 год и плановый период 2021 и 2022 годов "                                                                                 </t>
  </si>
  <si>
    <t>Ведомственная структура расходов бюджета Кременкульского сельского поселения на 2020 год</t>
  </si>
  <si>
    <t xml:space="preserve"> </t>
  </si>
  <si>
    <t>99 0 00 24000</t>
  </si>
  <si>
    <t>99 0 00 04060</t>
  </si>
  <si>
    <t>Исполнение судебных актов Российской Федерации и мировых соглашений по возмещению причиненного вреда</t>
  </si>
  <si>
    <t>831</t>
  </si>
  <si>
    <t xml:space="preserve">Исполнение судебных актов </t>
  </si>
  <si>
    <t>800</t>
  </si>
  <si>
    <t>830</t>
  </si>
  <si>
    <t>Иные бюджетные ассигнования</t>
  </si>
  <si>
    <t>Кременкульское сельское поселение</t>
  </si>
  <si>
    <t>06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</si>
  <si>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</si>
  <si>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</si>
  <si>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Реализация функций иных федеральных органов государственной власти</t>
  </si>
  <si>
    <t>Создание и содержание (площадок) накопления твердых коммунальных отходов</t>
  </si>
  <si>
    <t>Другие вопросы в области охраны окружающей</t>
  </si>
  <si>
    <t>240</t>
  </si>
  <si>
    <t>200</t>
  </si>
  <si>
    <t>000</t>
  </si>
  <si>
    <t>99 0 G2 S3120</t>
  </si>
  <si>
    <t>00 0 00 00000</t>
  </si>
  <si>
    <t>Охрана окружающей среды</t>
  </si>
  <si>
    <t>99 0 00 0000</t>
  </si>
  <si>
    <t>414</t>
  </si>
  <si>
    <t>853</t>
  </si>
  <si>
    <t>Субсидии юридическим лицам (кроме некоммерческих организаций), индивидуальным предпринимателям, физическим лицам</t>
  </si>
  <si>
    <t>Компенсация выпадающих доходов телоснабжающих организаций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</si>
  <si>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 работ, 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</si>
  <si>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</si>
  <si>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производством(реализацией) товаров, выполнением раот, оказанием услуг</t>
  </si>
  <si>
    <t>811</t>
  </si>
  <si>
    <t>99 0 000 92980</t>
  </si>
  <si>
    <t>99 0 000 00000</t>
  </si>
  <si>
    <t xml:space="preserve">  Приложение 3                                                                     к решению Совета депутатов Кременкульского сельского поселения  от "30" сентября 2020г. № 74   "О внесении изменений в решение Совета депутатов Кременкульского сельского поселени от 23.12.2019г. № 21 "О бюджете Кременкульского сельского поселения  на 2020 год и плановый период 2021 и 2022 годов </t>
  </si>
  <si>
    <t>99 0 00 14070</t>
  </si>
  <si>
    <t>Субсидии юридическим лицам (кроме некоммерческих организаций), индивидуальным предприятиям, физическим лицам - производителям товаров, работ и услуг</t>
  </si>
  <si>
    <t>Иные межбюджетные ассигнования</t>
  </si>
  <si>
    <t>Мероприятия в области жилищного хозяйства</t>
  </si>
  <si>
    <t xml:space="preserve">Приложение 2                                                                 к решению Совета депутатов Кременкульского сельского поселения  от "30" сентября 2020г. № 74  "О внесении изменений в решение Совета депутатов Кременкульского сельского поселени от 23.12.2019г. № 21 "О бюджете Кременкульского сельского поселения  на 2020 год и плановый период 2021 и 2022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</si>
</sst>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charset val="204"/>
    </font>
    <font>
      <i/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9" fillId="0" borderId="0"/>
  </cellStyleXfs>
  <cellXfs count="75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4" fillId="0" borderId="2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4" fontId="0" fillId="0" borderId="0" xfId="0" applyNumberFormat="1"/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0" xfId="0" applyBorder="1"/>
    <xf numFmtId="0" fontId="4" fillId="2" borderId="2" xfId="0" applyFont="1" applyFill="1" applyBorder="1" applyAlignment="1">
      <alignment vertical="distributed" wrapText="1"/>
    </xf>
    <xf numFmtId="49" fontId="4" fillId="2" borderId="2" xfId="0" applyNumberFormat="1" applyFont="1" applyFill="1" applyBorder="1" applyAlignment="1">
      <alignment horizontal="center" vertical="distributed"/>
    </xf>
    <xf numFmtId="49" fontId="4" fillId="0" borderId="2" xfId="0" applyNumberFormat="1" applyFont="1" applyFill="1" applyBorder="1" applyAlignment="1">
      <alignment horizontal="center" vertical="distributed"/>
    </xf>
    <xf numFmtId="4" fontId="4" fillId="0" borderId="2" xfId="0" applyNumberFormat="1" applyFont="1" applyFill="1" applyBorder="1" applyAlignment="1">
      <alignment horizontal="center" vertical="distributed"/>
    </xf>
    <xf numFmtId="0" fontId="0" fillId="0" borderId="0" xfId="0" applyAlignment="1">
      <alignment vertical="distributed"/>
    </xf>
    <xf numFmtId="0" fontId="5" fillId="0" borderId="2" xfId="0" applyFont="1" applyBorder="1" applyAlignment="1">
      <alignment vertical="distributed"/>
    </xf>
    <xf numFmtId="49" fontId="5" fillId="0" borderId="2" xfId="0" applyNumberFormat="1" applyFont="1" applyBorder="1" applyAlignment="1">
      <alignment horizontal="center" vertical="distributed"/>
    </xf>
    <xf numFmtId="4" fontId="5" fillId="0" borderId="2" xfId="0" applyNumberFormat="1" applyFont="1" applyFill="1" applyBorder="1" applyAlignment="1">
      <alignment horizontal="center" vertical="distributed"/>
    </xf>
    <xf numFmtId="0" fontId="13" fillId="0" borderId="2" xfId="0" applyFont="1" applyBorder="1" applyAlignment="1">
      <alignment vertical="distributed" wrapText="1"/>
    </xf>
    <xf numFmtId="49" fontId="13" fillId="0" borderId="2" xfId="0" applyNumberFormat="1" applyFont="1" applyBorder="1" applyAlignment="1">
      <alignment horizontal="center" vertical="distributed"/>
    </xf>
    <xf numFmtId="4" fontId="13" fillId="0" borderId="2" xfId="0" applyNumberFormat="1" applyFont="1" applyFill="1" applyBorder="1" applyAlignment="1">
      <alignment horizontal="center" vertical="distributed"/>
    </xf>
    <xf numFmtId="0" fontId="6" fillId="0" borderId="2" xfId="1" applyFont="1" applyBorder="1" applyAlignment="1">
      <alignment vertical="distributed" wrapText="1"/>
    </xf>
    <xf numFmtId="49" fontId="4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vertical="distributed" wrapText="1"/>
    </xf>
    <xf numFmtId="0" fontId="13" fillId="0" borderId="2" xfId="0" applyFont="1" applyFill="1" applyBorder="1" applyAlignment="1">
      <alignment vertical="distributed" wrapText="1"/>
    </xf>
    <xf numFmtId="49" fontId="13" fillId="0" borderId="2" xfId="0" applyNumberFormat="1" applyFont="1" applyFill="1" applyBorder="1" applyAlignment="1">
      <alignment horizontal="center" vertical="distributed"/>
    </xf>
    <xf numFmtId="0" fontId="4" fillId="0" borderId="2" xfId="0" applyFont="1" applyFill="1" applyBorder="1" applyAlignment="1">
      <alignment vertical="distributed" wrapText="1"/>
    </xf>
    <xf numFmtId="0" fontId="7" fillId="0" borderId="2" xfId="1" applyFont="1" applyBorder="1" applyAlignment="1">
      <alignment vertical="distributed" wrapText="1"/>
    </xf>
    <xf numFmtId="49" fontId="4" fillId="0" borderId="2" xfId="0" applyNumberFormat="1" applyFont="1" applyFill="1" applyBorder="1" applyAlignment="1" applyProtection="1">
      <alignment vertical="distributed" wrapText="1"/>
      <protection locked="0"/>
    </xf>
    <xf numFmtId="49" fontId="4" fillId="0" borderId="2" xfId="0" applyNumberFormat="1" applyFont="1" applyFill="1" applyBorder="1" applyAlignment="1">
      <alignment vertical="distributed" wrapText="1"/>
    </xf>
    <xf numFmtId="49" fontId="13" fillId="0" borderId="2" xfId="0" applyNumberFormat="1" applyFont="1" applyFill="1" applyBorder="1" applyAlignment="1" applyProtection="1">
      <alignment horizontal="left" vertical="distributed" wrapText="1"/>
      <protection locked="0"/>
    </xf>
    <xf numFmtId="49" fontId="10" fillId="0" borderId="2" xfId="0" applyNumberFormat="1" applyFont="1" applyFill="1" applyBorder="1" applyAlignment="1" applyProtection="1">
      <alignment horizontal="left" vertical="distributed" wrapText="1"/>
      <protection locked="0"/>
    </xf>
    <xf numFmtId="49" fontId="4" fillId="0" borderId="2" xfId="0" applyNumberFormat="1" applyFont="1" applyFill="1" applyBorder="1" applyAlignment="1" applyProtection="1">
      <alignment horizontal="left" vertical="distributed" wrapText="1"/>
      <protection locked="0"/>
    </xf>
    <xf numFmtId="49" fontId="11" fillId="0" borderId="2" xfId="0" applyNumberFormat="1" applyFont="1" applyFill="1" applyBorder="1" applyAlignment="1" applyProtection="1">
      <alignment horizontal="left" vertical="distributed" wrapText="1"/>
      <protection locked="0"/>
    </xf>
    <xf numFmtId="0" fontId="12" fillId="0" borderId="2" xfId="0" applyFont="1" applyBorder="1" applyAlignment="1">
      <alignment vertical="distributed" wrapText="1"/>
    </xf>
    <xf numFmtId="49" fontId="13" fillId="0" borderId="2" xfId="0" applyNumberFormat="1" applyFont="1" applyFill="1" applyBorder="1" applyAlignment="1">
      <alignment vertical="distributed" wrapText="1"/>
    </xf>
    <xf numFmtId="0" fontId="5" fillId="2" borderId="2" xfId="0" applyFont="1" applyFill="1" applyBorder="1" applyAlignment="1">
      <alignment vertical="distributed" wrapText="1"/>
    </xf>
    <xf numFmtId="49" fontId="5" fillId="2" borderId="2" xfId="0" applyNumberFormat="1" applyFont="1" applyFill="1" applyBorder="1" applyAlignment="1">
      <alignment horizontal="center" vertical="distributed"/>
    </xf>
    <xf numFmtId="0" fontId="6" fillId="2" borderId="2" xfId="1" applyFont="1" applyFill="1" applyBorder="1" applyAlignment="1">
      <alignment vertical="distributed" wrapText="1"/>
    </xf>
    <xf numFmtId="0" fontId="13" fillId="2" borderId="2" xfId="0" applyFont="1" applyFill="1" applyBorder="1" applyAlignment="1">
      <alignment vertical="distributed" wrapText="1"/>
    </xf>
    <xf numFmtId="49" fontId="13" fillId="2" borderId="2" xfId="0" applyNumberFormat="1" applyFont="1" applyFill="1" applyBorder="1" applyAlignment="1">
      <alignment horizontal="center" vertical="distributed"/>
    </xf>
    <xf numFmtId="0" fontId="7" fillId="2" borderId="2" xfId="1" applyFont="1" applyFill="1" applyBorder="1" applyAlignment="1">
      <alignment vertical="distributed" wrapText="1"/>
    </xf>
    <xf numFmtId="0" fontId="4" fillId="2" borderId="2" xfId="1" applyFont="1" applyFill="1" applyBorder="1" applyAlignment="1">
      <alignment vertical="distributed" wrapText="1"/>
    </xf>
    <xf numFmtId="0" fontId="5" fillId="2" borderId="2" xfId="1" applyFont="1" applyFill="1" applyBorder="1" applyAlignment="1">
      <alignment vertical="distributed" wrapText="1"/>
    </xf>
    <xf numFmtId="2" fontId="4" fillId="2" borderId="2" xfId="0" applyNumberFormat="1" applyFont="1" applyFill="1" applyBorder="1" applyAlignment="1" applyProtection="1">
      <alignment vertical="distributed" wrapText="1"/>
      <protection locked="0"/>
    </xf>
    <xf numFmtId="49" fontId="14" fillId="2" borderId="2" xfId="0" applyNumberFormat="1" applyFont="1" applyFill="1" applyBorder="1" applyAlignment="1">
      <alignment vertical="distributed" wrapText="1"/>
    </xf>
    <xf numFmtId="4" fontId="14" fillId="0" borderId="2" xfId="0" applyNumberFormat="1" applyFont="1" applyFill="1" applyBorder="1" applyAlignment="1">
      <alignment horizontal="center" vertical="distributed"/>
    </xf>
    <xf numFmtId="0" fontId="15" fillId="2" borderId="2" xfId="1" applyFont="1" applyFill="1" applyBorder="1" applyAlignment="1">
      <alignment vertical="distributed" wrapText="1"/>
    </xf>
    <xf numFmtId="49" fontId="14" fillId="2" borderId="2" xfId="0" applyNumberFormat="1" applyFont="1" applyFill="1" applyBorder="1" applyAlignment="1" applyProtection="1">
      <alignment vertical="distributed" wrapText="1"/>
      <protection locked="0"/>
    </xf>
    <xf numFmtId="49" fontId="8" fillId="0" borderId="2" xfId="0" applyNumberFormat="1" applyFont="1" applyFill="1" applyBorder="1" applyAlignment="1">
      <alignment horizontal="center" vertical="distributed"/>
    </xf>
    <xf numFmtId="49" fontId="4" fillId="2" borderId="2" xfId="0" applyNumberFormat="1" applyFont="1" applyFill="1" applyBorder="1" applyAlignment="1" applyProtection="1">
      <alignment vertical="distributed" wrapText="1"/>
      <protection locked="0"/>
    </xf>
    <xf numFmtId="49" fontId="4" fillId="2" borderId="2" xfId="0" applyNumberFormat="1" applyFont="1" applyFill="1" applyBorder="1" applyAlignment="1">
      <alignment vertical="distributed" wrapText="1"/>
    </xf>
    <xf numFmtId="49" fontId="5" fillId="0" borderId="2" xfId="0" applyNumberFormat="1" applyFont="1" applyFill="1" applyBorder="1" applyAlignment="1">
      <alignment horizontal="center" vertical="distributed"/>
    </xf>
    <xf numFmtId="49" fontId="5" fillId="2" borderId="2" xfId="0" applyNumberFormat="1" applyFont="1" applyFill="1" applyBorder="1" applyAlignment="1" applyProtection="1">
      <alignment vertical="distributed" wrapText="1"/>
      <protection locked="0"/>
    </xf>
    <xf numFmtId="0" fontId="5" fillId="2" borderId="2" xfId="0" applyFont="1" applyFill="1" applyBorder="1" applyAlignment="1">
      <alignment horizontal="center" vertical="distributed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/>
    <xf numFmtId="0" fontId="12" fillId="0" borderId="0" xfId="0" applyFont="1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8"/>
  <sheetViews>
    <sheetView workbookViewId="0"/>
  </sheetViews>
  <sheetFormatPr defaultColWidth="9" defaultRowHeight="13.2" x14ac:dyDescent="0.25"/>
  <cols>
    <col min="1" max="1" width="49.109375" customWidth="1"/>
    <col min="2" max="2" width="4.88671875" customWidth="1"/>
    <col min="3" max="3" width="5.5546875" customWidth="1"/>
    <col min="4" max="4" width="11.6640625" customWidth="1"/>
    <col min="5" max="5" width="4.88671875" customWidth="1"/>
    <col min="6" max="6" width="12.109375" customWidth="1"/>
    <col min="7" max="7" width="12.6640625" customWidth="1"/>
  </cols>
  <sheetData>
    <row r="1" spans="1:9" ht="92.25" customHeight="1" x14ac:dyDescent="0.25">
      <c r="A1" s="6"/>
      <c r="B1" s="62" t="s">
        <v>177</v>
      </c>
      <c r="C1" s="62"/>
      <c r="D1" s="62"/>
      <c r="E1" s="62"/>
      <c r="F1" s="62"/>
      <c r="I1" s="8"/>
    </row>
    <row r="2" spans="1:9" ht="74.25" customHeight="1" x14ac:dyDescent="0.25">
      <c r="A2" s="7"/>
      <c r="B2" s="63" t="s">
        <v>104</v>
      </c>
      <c r="C2" s="63"/>
      <c r="D2" s="63"/>
      <c r="E2" s="63"/>
      <c r="F2" s="63"/>
    </row>
    <row r="3" spans="1:9" ht="39.75" customHeight="1" x14ac:dyDescent="0.25">
      <c r="A3" s="64" t="s">
        <v>105</v>
      </c>
      <c r="B3" s="64"/>
      <c r="C3" s="64"/>
      <c r="D3" s="64"/>
      <c r="E3" s="64"/>
      <c r="F3" s="64"/>
    </row>
    <row r="4" spans="1:9" ht="4.5" customHeight="1" x14ac:dyDescent="0.25">
      <c r="A4" s="65"/>
      <c r="B4" s="65"/>
      <c r="C4" s="65"/>
      <c r="D4" s="65"/>
      <c r="E4" s="66"/>
      <c r="F4" s="67"/>
    </row>
    <row r="5" spans="1:9" ht="21.75" customHeight="1" x14ac:dyDescent="0.25">
      <c r="A5" s="60" t="s">
        <v>0</v>
      </c>
      <c r="B5" s="60" t="s">
        <v>1</v>
      </c>
      <c r="C5" s="60"/>
      <c r="D5" s="60"/>
      <c r="E5" s="60"/>
      <c r="F5" s="60" t="s">
        <v>106</v>
      </c>
    </row>
    <row r="6" spans="1:9" ht="47.25" customHeight="1" x14ac:dyDescent="0.25">
      <c r="A6" s="61"/>
      <c r="B6" s="3" t="s">
        <v>2</v>
      </c>
      <c r="C6" s="4" t="s">
        <v>3</v>
      </c>
      <c r="D6" s="4" t="s">
        <v>4</v>
      </c>
      <c r="E6" s="4" t="s">
        <v>5</v>
      </c>
      <c r="F6" s="60"/>
    </row>
    <row r="7" spans="1:9" x14ac:dyDescent="0.25">
      <c r="A7" s="20" t="s">
        <v>6</v>
      </c>
      <c r="B7" s="21" t="s">
        <v>7</v>
      </c>
      <c r="C7" s="21" t="s">
        <v>8</v>
      </c>
      <c r="D7" s="21"/>
      <c r="E7" s="21"/>
      <c r="F7" s="22">
        <f>SUM(F8+F13+F15+F32+F26+F29)</f>
        <v>20868263.130000003</v>
      </c>
    </row>
    <row r="8" spans="1:9" ht="24.6" customHeight="1" x14ac:dyDescent="0.25">
      <c r="A8" s="23" t="s">
        <v>9</v>
      </c>
      <c r="B8" s="24" t="s">
        <v>7</v>
      </c>
      <c r="C8" s="24" t="s">
        <v>10</v>
      </c>
      <c r="D8" s="24"/>
      <c r="E8" s="24"/>
      <c r="F8" s="25">
        <f>SUM(F9)</f>
        <v>1605850</v>
      </c>
    </row>
    <row r="9" spans="1:9" x14ac:dyDescent="0.25">
      <c r="A9" s="26" t="s">
        <v>11</v>
      </c>
      <c r="B9" s="27" t="s">
        <v>7</v>
      </c>
      <c r="C9" s="27" t="s">
        <v>10</v>
      </c>
      <c r="D9" s="27" t="s">
        <v>107</v>
      </c>
      <c r="E9" s="27"/>
      <c r="F9" s="18">
        <f>SUM(F10)</f>
        <v>1605850</v>
      </c>
    </row>
    <row r="10" spans="1:9" ht="17.399999999999999" customHeight="1" x14ac:dyDescent="0.25">
      <c r="A10" s="28" t="s">
        <v>12</v>
      </c>
      <c r="B10" s="27" t="s">
        <v>7</v>
      </c>
      <c r="C10" s="27" t="s">
        <v>10</v>
      </c>
      <c r="D10" s="27" t="s">
        <v>108</v>
      </c>
      <c r="E10" s="27"/>
      <c r="F10" s="18">
        <f>SUM(F11:F12)</f>
        <v>1605850</v>
      </c>
    </row>
    <row r="11" spans="1:9" ht="16.8" customHeight="1" x14ac:dyDescent="0.25">
      <c r="A11" s="28" t="s">
        <v>13</v>
      </c>
      <c r="B11" s="27" t="s">
        <v>7</v>
      </c>
      <c r="C11" s="27" t="s">
        <v>10</v>
      </c>
      <c r="D11" s="27" t="s">
        <v>108</v>
      </c>
      <c r="E11" s="27" t="s">
        <v>14</v>
      </c>
      <c r="F11" s="18">
        <v>1233350</v>
      </c>
    </row>
    <row r="12" spans="1:9" ht="25.2" customHeight="1" x14ac:dyDescent="0.25">
      <c r="A12" s="28" t="s">
        <v>96</v>
      </c>
      <c r="B12" s="27" t="s">
        <v>7</v>
      </c>
      <c r="C12" s="27" t="s">
        <v>10</v>
      </c>
      <c r="D12" s="27" t="s">
        <v>108</v>
      </c>
      <c r="E12" s="27" t="s">
        <v>15</v>
      </c>
      <c r="F12" s="18">
        <v>372500</v>
      </c>
    </row>
    <row r="13" spans="1:9" ht="30.6" x14ac:dyDescent="0.25">
      <c r="A13" s="23" t="s">
        <v>16</v>
      </c>
      <c r="B13" s="24" t="s">
        <v>7</v>
      </c>
      <c r="C13" s="24" t="s">
        <v>17</v>
      </c>
      <c r="D13" s="24"/>
      <c r="E13" s="24"/>
      <c r="F13" s="25">
        <f>SUM(F14)</f>
        <v>275000</v>
      </c>
    </row>
    <row r="14" spans="1:9" x14ac:dyDescent="0.25">
      <c r="A14" s="28" t="s">
        <v>18</v>
      </c>
      <c r="B14" s="27" t="s">
        <v>7</v>
      </c>
      <c r="C14" s="27" t="s">
        <v>17</v>
      </c>
      <c r="D14" s="27" t="s">
        <v>109</v>
      </c>
      <c r="E14" s="27" t="s">
        <v>19</v>
      </c>
      <c r="F14" s="18">
        <v>275000</v>
      </c>
    </row>
    <row r="15" spans="1:9" x14ac:dyDescent="0.25">
      <c r="A15" s="29" t="s">
        <v>20</v>
      </c>
      <c r="B15" s="30" t="s">
        <v>7</v>
      </c>
      <c r="C15" s="30" t="s">
        <v>21</v>
      </c>
      <c r="D15" s="24"/>
      <c r="E15" s="30"/>
      <c r="F15" s="25">
        <f>SUM(F16+F22)</f>
        <v>15278230.410000002</v>
      </c>
    </row>
    <row r="16" spans="1:9" ht="20.399999999999999" x14ac:dyDescent="0.25">
      <c r="A16" s="26" t="s">
        <v>22</v>
      </c>
      <c r="B16" s="27" t="s">
        <v>23</v>
      </c>
      <c r="C16" s="27" t="s">
        <v>21</v>
      </c>
      <c r="D16" s="27" t="s">
        <v>109</v>
      </c>
      <c r="E16" s="27"/>
      <c r="F16" s="18">
        <f>SUM(F17:F21)</f>
        <v>14488658.280000001</v>
      </c>
    </row>
    <row r="17" spans="1:6" ht="17.399999999999999" customHeight="1" x14ac:dyDescent="0.25">
      <c r="A17" s="28" t="s">
        <v>13</v>
      </c>
      <c r="B17" s="27" t="s">
        <v>7</v>
      </c>
      <c r="C17" s="27" t="s">
        <v>21</v>
      </c>
      <c r="D17" s="27" t="s">
        <v>109</v>
      </c>
      <c r="E17" s="27" t="s">
        <v>14</v>
      </c>
      <c r="F17" s="18">
        <v>8357000</v>
      </c>
    </row>
    <row r="18" spans="1:6" ht="27.6" customHeight="1" x14ac:dyDescent="0.25">
      <c r="A18" s="31" t="s">
        <v>24</v>
      </c>
      <c r="B18" s="17" t="s">
        <v>7</v>
      </c>
      <c r="C18" s="17" t="s">
        <v>21</v>
      </c>
      <c r="D18" s="17" t="s">
        <v>109</v>
      </c>
      <c r="E18" s="17" t="s">
        <v>25</v>
      </c>
      <c r="F18" s="18">
        <v>68530</v>
      </c>
    </row>
    <row r="19" spans="1:6" ht="26.4" customHeight="1" x14ac:dyDescent="0.25">
      <c r="A19" s="28" t="s">
        <v>96</v>
      </c>
      <c r="B19" s="17" t="s">
        <v>7</v>
      </c>
      <c r="C19" s="17" t="s">
        <v>21</v>
      </c>
      <c r="D19" s="17" t="s">
        <v>109</v>
      </c>
      <c r="E19" s="17" t="s">
        <v>15</v>
      </c>
      <c r="F19" s="18">
        <v>2523800</v>
      </c>
    </row>
    <row r="20" spans="1:6" ht="24.6" customHeight="1" x14ac:dyDescent="0.25">
      <c r="A20" s="31" t="s">
        <v>26</v>
      </c>
      <c r="B20" s="17" t="s">
        <v>7</v>
      </c>
      <c r="C20" s="17" t="s">
        <v>21</v>
      </c>
      <c r="D20" s="17" t="s">
        <v>109</v>
      </c>
      <c r="E20" s="17" t="s">
        <v>27</v>
      </c>
      <c r="F20" s="18">
        <v>780623.98</v>
      </c>
    </row>
    <row r="21" spans="1:6" ht="16.2" customHeight="1" x14ac:dyDescent="0.25">
      <c r="A21" s="28" t="s">
        <v>18</v>
      </c>
      <c r="B21" s="17" t="s">
        <v>7</v>
      </c>
      <c r="C21" s="17" t="s">
        <v>21</v>
      </c>
      <c r="D21" s="27" t="s">
        <v>109</v>
      </c>
      <c r="E21" s="17" t="s">
        <v>19</v>
      </c>
      <c r="F21" s="18">
        <v>2758704.3</v>
      </c>
    </row>
    <row r="22" spans="1:6" ht="23.4" customHeight="1" x14ac:dyDescent="0.25">
      <c r="A22" s="26" t="s">
        <v>28</v>
      </c>
      <c r="B22" s="27" t="s">
        <v>7</v>
      </c>
      <c r="C22" s="27" t="s">
        <v>21</v>
      </c>
      <c r="D22" s="27" t="s">
        <v>110</v>
      </c>
      <c r="E22" s="17"/>
      <c r="F22" s="18">
        <f>F23+F24+F25</f>
        <v>789572.13</v>
      </c>
    </row>
    <row r="23" spans="1:6" ht="16.2" customHeight="1" x14ac:dyDescent="0.25">
      <c r="A23" s="33" t="s">
        <v>29</v>
      </c>
      <c r="B23" s="27" t="s">
        <v>7</v>
      </c>
      <c r="C23" s="27" t="s">
        <v>21</v>
      </c>
      <c r="D23" s="27" t="s">
        <v>111</v>
      </c>
      <c r="E23" s="27" t="s">
        <v>30</v>
      </c>
      <c r="F23" s="18">
        <v>50000</v>
      </c>
    </row>
    <row r="24" spans="1:6" ht="16.2" customHeight="1" x14ac:dyDescent="0.25">
      <c r="A24" s="34" t="s">
        <v>31</v>
      </c>
      <c r="B24" s="27" t="s">
        <v>7</v>
      </c>
      <c r="C24" s="27" t="s">
        <v>21</v>
      </c>
      <c r="D24" s="27" t="s">
        <v>109</v>
      </c>
      <c r="E24" s="27" t="s">
        <v>32</v>
      </c>
      <c r="F24" s="18">
        <v>539572.13</v>
      </c>
    </row>
    <row r="25" spans="1:6" ht="18.600000000000001" customHeight="1" x14ac:dyDescent="0.25">
      <c r="A25" s="34" t="s">
        <v>31</v>
      </c>
      <c r="B25" s="27" t="s">
        <v>7</v>
      </c>
      <c r="C25" s="27" t="s">
        <v>21</v>
      </c>
      <c r="D25" s="27" t="s">
        <v>109</v>
      </c>
      <c r="E25" s="27" t="s">
        <v>163</v>
      </c>
      <c r="F25" s="18">
        <v>200000</v>
      </c>
    </row>
    <row r="26" spans="1:6" ht="18" customHeight="1" x14ac:dyDescent="0.25">
      <c r="A26" s="35" t="s">
        <v>98</v>
      </c>
      <c r="B26" s="24" t="s">
        <v>7</v>
      </c>
      <c r="C26" s="24" t="s">
        <v>101</v>
      </c>
      <c r="D26" s="24"/>
      <c r="E26" s="24"/>
      <c r="F26" s="25">
        <f>SUM(F27)</f>
        <v>233282.5</v>
      </c>
    </row>
    <row r="27" spans="1:6" ht="24" customHeight="1" x14ac:dyDescent="0.25">
      <c r="A27" s="37" t="s">
        <v>99</v>
      </c>
      <c r="B27" s="27" t="s">
        <v>7</v>
      </c>
      <c r="C27" s="27" t="s">
        <v>101</v>
      </c>
      <c r="D27" s="27" t="s">
        <v>112</v>
      </c>
      <c r="E27" s="27" t="s">
        <v>102</v>
      </c>
      <c r="F27" s="18">
        <f>SUM(F28)</f>
        <v>233282.5</v>
      </c>
    </row>
    <row r="28" spans="1:6" ht="36.6" customHeight="1" x14ac:dyDescent="0.25">
      <c r="A28" s="28" t="s">
        <v>100</v>
      </c>
      <c r="B28" s="27" t="s">
        <v>7</v>
      </c>
      <c r="C28" s="27" t="s">
        <v>101</v>
      </c>
      <c r="D28" s="27" t="s">
        <v>112</v>
      </c>
      <c r="E28" s="27" t="s">
        <v>102</v>
      </c>
      <c r="F28" s="18">
        <v>233282.5</v>
      </c>
    </row>
    <row r="29" spans="1:6" ht="17.399999999999999" customHeight="1" x14ac:dyDescent="0.25">
      <c r="A29" s="40" t="s">
        <v>33</v>
      </c>
      <c r="B29" s="24" t="s">
        <v>7</v>
      </c>
      <c r="C29" s="24" t="s">
        <v>34</v>
      </c>
      <c r="D29" s="24"/>
      <c r="E29" s="24"/>
      <c r="F29" s="25">
        <f>SUM(F30)</f>
        <v>1982850</v>
      </c>
    </row>
    <row r="30" spans="1:6" ht="16.8" customHeight="1" x14ac:dyDescent="0.25">
      <c r="A30" s="34" t="s">
        <v>35</v>
      </c>
      <c r="B30" s="27" t="s">
        <v>7</v>
      </c>
      <c r="C30" s="27" t="s">
        <v>34</v>
      </c>
      <c r="D30" s="27" t="s">
        <v>113</v>
      </c>
      <c r="E30" s="27"/>
      <c r="F30" s="18">
        <f>SUM(F31)</f>
        <v>1982850</v>
      </c>
    </row>
    <row r="31" spans="1:6" ht="17.399999999999999" customHeight="1" x14ac:dyDescent="0.25">
      <c r="A31" s="34" t="s">
        <v>36</v>
      </c>
      <c r="B31" s="27" t="s">
        <v>7</v>
      </c>
      <c r="C31" s="27" t="s">
        <v>34</v>
      </c>
      <c r="D31" s="27" t="s">
        <v>113</v>
      </c>
      <c r="E31" s="27" t="s">
        <v>37</v>
      </c>
      <c r="F31" s="18">
        <v>1982850</v>
      </c>
    </row>
    <row r="32" spans="1:6" ht="16.2" customHeight="1" x14ac:dyDescent="0.25">
      <c r="A32" s="23" t="s">
        <v>38</v>
      </c>
      <c r="B32" s="24" t="s">
        <v>7</v>
      </c>
      <c r="C32" s="24" t="s">
        <v>39</v>
      </c>
      <c r="D32" s="24"/>
      <c r="E32" s="24"/>
      <c r="F32" s="25">
        <f>SUM(F33+F38)</f>
        <v>1493050.22</v>
      </c>
    </row>
    <row r="33" spans="1:6" ht="17.399999999999999" customHeight="1" x14ac:dyDescent="0.25">
      <c r="A33" s="15" t="s">
        <v>40</v>
      </c>
      <c r="B33" s="27" t="s">
        <v>7</v>
      </c>
      <c r="C33" s="27" t="s">
        <v>39</v>
      </c>
      <c r="D33" s="27" t="s">
        <v>107</v>
      </c>
      <c r="E33" s="27"/>
      <c r="F33" s="18">
        <f>SUM(F34+F36)</f>
        <v>276444</v>
      </c>
    </row>
    <row r="34" spans="1:6" ht="47.4" customHeight="1" x14ac:dyDescent="0.25">
      <c r="A34" s="15" t="s">
        <v>97</v>
      </c>
      <c r="B34" s="16" t="s">
        <v>7</v>
      </c>
      <c r="C34" s="16" t="s">
        <v>39</v>
      </c>
      <c r="D34" s="16" t="s">
        <v>114</v>
      </c>
      <c r="E34" s="27"/>
      <c r="F34" s="18">
        <f>SUM(F35)</f>
        <v>273400</v>
      </c>
    </row>
    <row r="35" spans="1:6" ht="18" customHeight="1" x14ac:dyDescent="0.25">
      <c r="A35" s="15" t="s">
        <v>41</v>
      </c>
      <c r="B35" s="16" t="s">
        <v>7</v>
      </c>
      <c r="C35" s="16" t="s">
        <v>39</v>
      </c>
      <c r="D35" s="16" t="s">
        <v>114</v>
      </c>
      <c r="E35" s="27" t="s">
        <v>42</v>
      </c>
      <c r="F35" s="18">
        <v>273400</v>
      </c>
    </row>
    <row r="36" spans="1:6" ht="24.6" customHeight="1" x14ac:dyDescent="0.25">
      <c r="A36" s="15" t="s">
        <v>43</v>
      </c>
      <c r="B36" s="16" t="s">
        <v>7</v>
      </c>
      <c r="C36" s="16" t="s">
        <v>39</v>
      </c>
      <c r="D36" s="16" t="s">
        <v>115</v>
      </c>
      <c r="E36" s="16"/>
      <c r="F36" s="18">
        <f>F37</f>
        <v>3044</v>
      </c>
    </row>
    <row r="37" spans="1:6" ht="17.399999999999999" customHeight="1" x14ac:dyDescent="0.25">
      <c r="A37" s="15" t="s">
        <v>18</v>
      </c>
      <c r="B37" s="16" t="s">
        <v>7</v>
      </c>
      <c r="C37" s="16" t="s">
        <v>39</v>
      </c>
      <c r="D37" s="16" t="s">
        <v>116</v>
      </c>
      <c r="E37" s="16" t="s">
        <v>19</v>
      </c>
      <c r="F37" s="18">
        <v>3044</v>
      </c>
    </row>
    <row r="38" spans="1:6" ht="16.2" customHeight="1" x14ac:dyDescent="0.25">
      <c r="A38" s="15" t="s">
        <v>11</v>
      </c>
      <c r="B38" s="16" t="s">
        <v>7</v>
      </c>
      <c r="C38" s="16" t="s">
        <v>39</v>
      </c>
      <c r="D38" s="16" t="s">
        <v>107</v>
      </c>
      <c r="E38" s="27"/>
      <c r="F38" s="18">
        <f>F39+F41</f>
        <v>1216606.22</v>
      </c>
    </row>
    <row r="39" spans="1:6" ht="16.2" customHeight="1" x14ac:dyDescent="0.25">
      <c r="A39" s="15" t="s">
        <v>44</v>
      </c>
      <c r="B39" s="16" t="s">
        <v>7</v>
      </c>
      <c r="C39" s="16" t="s">
        <v>39</v>
      </c>
      <c r="D39" s="16" t="s">
        <v>109</v>
      </c>
      <c r="E39" s="27"/>
      <c r="F39" s="18">
        <f>F40</f>
        <v>1200000</v>
      </c>
    </row>
    <row r="40" spans="1:6" ht="18" customHeight="1" x14ac:dyDescent="0.25">
      <c r="A40" s="15" t="s">
        <v>18</v>
      </c>
      <c r="B40" s="16" t="s">
        <v>7</v>
      </c>
      <c r="C40" s="16" t="s">
        <v>39</v>
      </c>
      <c r="D40" s="16" t="s">
        <v>109</v>
      </c>
      <c r="E40" s="27" t="s">
        <v>19</v>
      </c>
      <c r="F40" s="18">
        <v>1200000</v>
      </c>
    </row>
    <row r="41" spans="1:6" ht="18.600000000000001" customHeight="1" x14ac:dyDescent="0.25">
      <c r="A41" s="15" t="s">
        <v>147</v>
      </c>
      <c r="B41" s="16" t="s">
        <v>7</v>
      </c>
      <c r="C41" s="16" t="s">
        <v>39</v>
      </c>
      <c r="D41" s="16" t="s">
        <v>109</v>
      </c>
      <c r="E41" s="27" t="s">
        <v>145</v>
      </c>
      <c r="F41" s="18">
        <f>SUM(F43)</f>
        <v>16606.22</v>
      </c>
    </row>
    <row r="42" spans="1:6" ht="17.399999999999999" customHeight="1" x14ac:dyDescent="0.25">
      <c r="A42" s="15" t="s">
        <v>144</v>
      </c>
      <c r="B42" s="16" t="s">
        <v>7</v>
      </c>
      <c r="C42" s="16" t="s">
        <v>39</v>
      </c>
      <c r="D42" s="16" t="s">
        <v>109</v>
      </c>
      <c r="E42" s="27" t="s">
        <v>146</v>
      </c>
      <c r="F42" s="18">
        <f>SUM(F43)</f>
        <v>16606.22</v>
      </c>
    </row>
    <row r="43" spans="1:6" ht="25.8" customHeight="1" x14ac:dyDescent="0.25">
      <c r="A43" s="15" t="s">
        <v>142</v>
      </c>
      <c r="B43" s="16" t="s">
        <v>7</v>
      </c>
      <c r="C43" s="16" t="s">
        <v>39</v>
      </c>
      <c r="D43" s="16" t="s">
        <v>109</v>
      </c>
      <c r="E43" s="27" t="s">
        <v>143</v>
      </c>
      <c r="F43" s="18">
        <v>16606.22</v>
      </c>
    </row>
    <row r="44" spans="1:6" ht="18" customHeight="1" x14ac:dyDescent="0.25">
      <c r="A44" s="41" t="s">
        <v>45</v>
      </c>
      <c r="B44" s="42" t="s">
        <v>10</v>
      </c>
      <c r="C44" s="42" t="s">
        <v>8</v>
      </c>
      <c r="D44" s="16"/>
      <c r="E44" s="21"/>
      <c r="F44" s="22">
        <f>F45</f>
        <v>517400</v>
      </c>
    </row>
    <row r="45" spans="1:6" ht="18.600000000000001" customHeight="1" x14ac:dyDescent="0.25">
      <c r="A45" s="15" t="s">
        <v>46</v>
      </c>
      <c r="B45" s="16" t="s">
        <v>10</v>
      </c>
      <c r="C45" s="16" t="s">
        <v>17</v>
      </c>
      <c r="D45" s="16"/>
      <c r="E45" s="27"/>
      <c r="F45" s="18">
        <f>SUM(F46)</f>
        <v>517400</v>
      </c>
    </row>
    <row r="46" spans="1:6" ht="54.6" customHeight="1" x14ac:dyDescent="0.25">
      <c r="A46" s="43" t="s">
        <v>47</v>
      </c>
      <c r="B46" s="16" t="s">
        <v>10</v>
      </c>
      <c r="C46" s="16" t="s">
        <v>17</v>
      </c>
      <c r="D46" s="16" t="s">
        <v>107</v>
      </c>
      <c r="E46" s="27"/>
      <c r="F46" s="18">
        <f>SUM(F48:F51)</f>
        <v>517400</v>
      </c>
    </row>
    <row r="47" spans="1:6" ht="24.6" customHeight="1" x14ac:dyDescent="0.25">
      <c r="A47" s="15" t="s">
        <v>48</v>
      </c>
      <c r="B47" s="16" t="s">
        <v>10</v>
      </c>
      <c r="C47" s="16" t="s">
        <v>17</v>
      </c>
      <c r="D47" s="16" t="s">
        <v>117</v>
      </c>
      <c r="E47" s="27"/>
      <c r="F47" s="18">
        <f>SUM(F48:F51)</f>
        <v>517400</v>
      </c>
    </row>
    <row r="48" spans="1:6" x14ac:dyDescent="0.25">
      <c r="A48" s="28" t="s">
        <v>13</v>
      </c>
      <c r="B48" s="16" t="s">
        <v>10</v>
      </c>
      <c r="C48" s="16" t="s">
        <v>17</v>
      </c>
      <c r="D48" s="16" t="s">
        <v>117</v>
      </c>
      <c r="E48" s="27" t="s">
        <v>14</v>
      </c>
      <c r="F48" s="18">
        <v>375525.66</v>
      </c>
    </row>
    <row r="49" spans="1:6" ht="24" customHeight="1" x14ac:dyDescent="0.25">
      <c r="A49" s="28" t="s">
        <v>96</v>
      </c>
      <c r="B49" s="16" t="s">
        <v>10</v>
      </c>
      <c r="C49" s="16" t="s">
        <v>17</v>
      </c>
      <c r="D49" s="16" t="s">
        <v>117</v>
      </c>
      <c r="E49" s="27" t="s">
        <v>15</v>
      </c>
      <c r="F49" s="18">
        <v>112267.35</v>
      </c>
    </row>
    <row r="50" spans="1:6" ht="20.399999999999999" x14ac:dyDescent="0.25">
      <c r="A50" s="31" t="s">
        <v>26</v>
      </c>
      <c r="B50" s="16" t="s">
        <v>10</v>
      </c>
      <c r="C50" s="16" t="s">
        <v>17</v>
      </c>
      <c r="D50" s="16" t="s">
        <v>117</v>
      </c>
      <c r="E50" s="27" t="s">
        <v>27</v>
      </c>
      <c r="F50" s="18">
        <v>4632.7</v>
      </c>
    </row>
    <row r="51" spans="1:6" x14ac:dyDescent="0.25">
      <c r="A51" s="15" t="s">
        <v>18</v>
      </c>
      <c r="B51" s="16" t="s">
        <v>10</v>
      </c>
      <c r="C51" s="16" t="s">
        <v>17</v>
      </c>
      <c r="D51" s="16" t="s">
        <v>117</v>
      </c>
      <c r="E51" s="27" t="s">
        <v>19</v>
      </c>
      <c r="F51" s="18">
        <v>24974.29</v>
      </c>
    </row>
    <row r="52" spans="1:6" ht="16.8" customHeight="1" x14ac:dyDescent="0.25">
      <c r="A52" s="41" t="s">
        <v>49</v>
      </c>
      <c r="B52" s="42" t="s">
        <v>17</v>
      </c>
      <c r="C52" s="42" t="s">
        <v>8</v>
      </c>
      <c r="D52" s="42"/>
      <c r="E52" s="21"/>
      <c r="F52" s="22">
        <f>F53+F58</f>
        <v>2751057.4</v>
      </c>
    </row>
    <row r="53" spans="1:6" ht="25.8" customHeight="1" x14ac:dyDescent="0.25">
      <c r="A53" s="44" t="s">
        <v>50</v>
      </c>
      <c r="B53" s="45" t="s">
        <v>17</v>
      </c>
      <c r="C53" s="45" t="s">
        <v>51</v>
      </c>
      <c r="D53" s="45" t="s">
        <v>140</v>
      </c>
      <c r="E53" s="24"/>
      <c r="F53" s="25">
        <f>SUM(F54)</f>
        <v>450000</v>
      </c>
    </row>
    <row r="54" spans="1:6" ht="33.6" customHeight="1" x14ac:dyDescent="0.25">
      <c r="A54" s="15" t="s">
        <v>52</v>
      </c>
      <c r="B54" s="16" t="s">
        <v>17</v>
      </c>
      <c r="C54" s="16" t="s">
        <v>51</v>
      </c>
      <c r="D54" s="16" t="s">
        <v>140</v>
      </c>
      <c r="E54" s="16"/>
      <c r="F54" s="18">
        <f>SUM(F55)</f>
        <v>450000</v>
      </c>
    </row>
    <row r="55" spans="1:6" ht="19.2" customHeight="1" x14ac:dyDescent="0.25">
      <c r="A55" s="15" t="s">
        <v>18</v>
      </c>
      <c r="B55" s="16" t="s">
        <v>17</v>
      </c>
      <c r="C55" s="16" t="s">
        <v>51</v>
      </c>
      <c r="D55" s="16" t="s">
        <v>140</v>
      </c>
      <c r="E55" s="16"/>
      <c r="F55" s="18">
        <f>SUM(F56)</f>
        <v>450000</v>
      </c>
    </row>
    <row r="56" spans="1:6" ht="25.8" customHeight="1" x14ac:dyDescent="0.25">
      <c r="A56" s="15" t="s">
        <v>93</v>
      </c>
      <c r="B56" s="16" t="s">
        <v>17</v>
      </c>
      <c r="C56" s="16" t="s">
        <v>51</v>
      </c>
      <c r="D56" s="16" t="s">
        <v>140</v>
      </c>
      <c r="E56" s="16"/>
      <c r="F56" s="18">
        <f>SUM(F57)</f>
        <v>450000</v>
      </c>
    </row>
    <row r="57" spans="1:6" ht="16.8" customHeight="1" x14ac:dyDescent="0.25">
      <c r="A57" s="15" t="s">
        <v>18</v>
      </c>
      <c r="B57" s="16" t="s">
        <v>17</v>
      </c>
      <c r="C57" s="16" t="s">
        <v>51</v>
      </c>
      <c r="D57" s="16" t="s">
        <v>140</v>
      </c>
      <c r="E57" s="16" t="s">
        <v>19</v>
      </c>
      <c r="F57" s="18">
        <v>450000</v>
      </c>
    </row>
    <row r="58" spans="1:6" ht="17.399999999999999" customHeight="1" x14ac:dyDescent="0.25">
      <c r="A58" s="44" t="s">
        <v>53</v>
      </c>
      <c r="B58" s="45" t="s">
        <v>17</v>
      </c>
      <c r="C58" s="45" t="s">
        <v>54</v>
      </c>
      <c r="D58" s="45"/>
      <c r="E58" s="24"/>
      <c r="F58" s="25">
        <f>F59</f>
        <v>2301057.4</v>
      </c>
    </row>
    <row r="59" spans="1:6" ht="17.399999999999999" customHeight="1" x14ac:dyDescent="0.25">
      <c r="A59" s="43" t="s">
        <v>55</v>
      </c>
      <c r="B59" s="16" t="s">
        <v>17</v>
      </c>
      <c r="C59" s="16" t="s">
        <v>54</v>
      </c>
      <c r="D59" s="16" t="s">
        <v>107</v>
      </c>
      <c r="E59" s="27"/>
      <c r="F59" s="18">
        <f>F60</f>
        <v>2301057.4</v>
      </c>
    </row>
    <row r="60" spans="1:6" ht="20.399999999999999" x14ac:dyDescent="0.25">
      <c r="A60" s="43" t="s">
        <v>56</v>
      </c>
      <c r="B60" s="16" t="s">
        <v>17</v>
      </c>
      <c r="C60" s="16" t="s">
        <v>54</v>
      </c>
      <c r="D60" s="16" t="s">
        <v>118</v>
      </c>
      <c r="E60" s="27"/>
      <c r="F60" s="18">
        <f>SUM(F61)</f>
        <v>2301057.4</v>
      </c>
    </row>
    <row r="61" spans="1:6" ht="16.2" customHeight="1" x14ac:dyDescent="0.25">
      <c r="A61" s="15" t="s">
        <v>18</v>
      </c>
      <c r="B61" s="16" t="s">
        <v>17</v>
      </c>
      <c r="C61" s="16" t="s">
        <v>54</v>
      </c>
      <c r="D61" s="16" t="s">
        <v>118</v>
      </c>
      <c r="E61" s="27" t="s">
        <v>19</v>
      </c>
      <c r="F61" s="18">
        <v>2301057.4</v>
      </c>
    </row>
    <row r="62" spans="1:6" ht="16.8" customHeight="1" x14ac:dyDescent="0.25">
      <c r="A62" s="41" t="s">
        <v>57</v>
      </c>
      <c r="B62" s="42" t="s">
        <v>21</v>
      </c>
      <c r="C62" s="42" t="s">
        <v>8</v>
      </c>
      <c r="D62" s="16"/>
      <c r="E62" s="21"/>
      <c r="F62" s="22">
        <f>F63+F71</f>
        <v>39314887.859999999</v>
      </c>
    </row>
    <row r="63" spans="1:6" ht="18" customHeight="1" x14ac:dyDescent="0.25">
      <c r="A63" s="44" t="s">
        <v>58</v>
      </c>
      <c r="B63" s="45" t="s">
        <v>21</v>
      </c>
      <c r="C63" s="45" t="s">
        <v>51</v>
      </c>
      <c r="D63" s="45"/>
      <c r="E63" s="30"/>
      <c r="F63" s="25">
        <f>F67+F64</f>
        <v>38914887.859999999</v>
      </c>
    </row>
    <row r="64" spans="1:6" ht="18.600000000000001" customHeight="1" x14ac:dyDescent="0.25">
      <c r="A64" s="15" t="s">
        <v>40</v>
      </c>
      <c r="B64" s="16" t="s">
        <v>21</v>
      </c>
      <c r="C64" s="16" t="s">
        <v>51</v>
      </c>
      <c r="D64" s="16" t="s">
        <v>107</v>
      </c>
      <c r="E64" s="27"/>
      <c r="F64" s="18">
        <f>F65</f>
        <v>3123143</v>
      </c>
    </row>
    <row r="65" spans="1:7" ht="45" customHeight="1" x14ac:dyDescent="0.25">
      <c r="A65" s="15" t="s">
        <v>59</v>
      </c>
      <c r="B65" s="16" t="s">
        <v>21</v>
      </c>
      <c r="C65" s="16" t="s">
        <v>51</v>
      </c>
      <c r="D65" s="16" t="s">
        <v>119</v>
      </c>
      <c r="E65" s="17"/>
      <c r="F65" s="18">
        <f>SUM(F66)</f>
        <v>3123143</v>
      </c>
    </row>
    <row r="66" spans="1:7" ht="16.8" customHeight="1" x14ac:dyDescent="0.25">
      <c r="A66" s="15" t="s">
        <v>18</v>
      </c>
      <c r="B66" s="16" t="s">
        <v>21</v>
      </c>
      <c r="C66" s="16" t="s">
        <v>51</v>
      </c>
      <c r="D66" s="16" t="s">
        <v>119</v>
      </c>
      <c r="E66" s="17" t="s">
        <v>19</v>
      </c>
      <c r="F66" s="18">
        <v>3123143</v>
      </c>
    </row>
    <row r="67" spans="1:7" ht="16.8" customHeight="1" x14ac:dyDescent="0.25">
      <c r="A67" s="47" t="s">
        <v>55</v>
      </c>
      <c r="B67" s="16" t="s">
        <v>21</v>
      </c>
      <c r="C67" s="16" t="s">
        <v>51</v>
      </c>
      <c r="D67" s="16" t="s">
        <v>107</v>
      </c>
      <c r="E67" s="17"/>
      <c r="F67" s="18">
        <f>SUM(F68)</f>
        <v>35791744.859999999</v>
      </c>
    </row>
    <row r="68" spans="1:7" ht="33" customHeight="1" x14ac:dyDescent="0.25">
      <c r="A68" s="15" t="s">
        <v>60</v>
      </c>
      <c r="B68" s="16" t="s">
        <v>21</v>
      </c>
      <c r="C68" s="16" t="s">
        <v>51</v>
      </c>
      <c r="D68" s="16" t="s">
        <v>120</v>
      </c>
      <c r="E68" s="17"/>
      <c r="F68" s="18">
        <f>SUM(F69:F70)</f>
        <v>35791744.859999999</v>
      </c>
    </row>
    <row r="69" spans="1:7" ht="15.6" customHeight="1" x14ac:dyDescent="0.25">
      <c r="A69" s="15" t="s">
        <v>18</v>
      </c>
      <c r="B69" s="16" t="s">
        <v>61</v>
      </c>
      <c r="C69" s="16" t="s">
        <v>51</v>
      </c>
      <c r="D69" s="16" t="s">
        <v>121</v>
      </c>
      <c r="E69" s="17" t="s">
        <v>19</v>
      </c>
      <c r="F69" s="18">
        <v>35648314.859999999</v>
      </c>
    </row>
    <row r="70" spans="1:7" ht="24" customHeight="1" x14ac:dyDescent="0.25">
      <c r="A70" s="15" t="s">
        <v>72</v>
      </c>
      <c r="B70" s="16" t="s">
        <v>61</v>
      </c>
      <c r="C70" s="16" t="s">
        <v>51</v>
      </c>
      <c r="D70" s="16" t="s">
        <v>121</v>
      </c>
      <c r="E70" s="17" t="s">
        <v>162</v>
      </c>
      <c r="F70" s="18">
        <v>143430</v>
      </c>
    </row>
    <row r="71" spans="1:7" ht="16.2" customHeight="1" x14ac:dyDescent="0.25">
      <c r="A71" s="44" t="s">
        <v>62</v>
      </c>
      <c r="B71" s="45" t="s">
        <v>21</v>
      </c>
      <c r="C71" s="45" t="s">
        <v>63</v>
      </c>
      <c r="D71" s="45"/>
      <c r="E71" s="30"/>
      <c r="F71" s="25">
        <f>F72</f>
        <v>400000</v>
      </c>
    </row>
    <row r="72" spans="1:7" ht="16.8" customHeight="1" x14ac:dyDescent="0.25">
      <c r="A72" s="46" t="s">
        <v>11</v>
      </c>
      <c r="B72" s="16" t="s">
        <v>21</v>
      </c>
      <c r="C72" s="16" t="s">
        <v>63</v>
      </c>
      <c r="D72" s="16" t="s">
        <v>107</v>
      </c>
      <c r="E72" s="17"/>
      <c r="F72" s="18">
        <f>F73+F75</f>
        <v>400000</v>
      </c>
    </row>
    <row r="73" spans="1:7" ht="18" customHeight="1" x14ac:dyDescent="0.25">
      <c r="A73" s="15" t="s">
        <v>64</v>
      </c>
      <c r="B73" s="16" t="s">
        <v>21</v>
      </c>
      <c r="C73" s="16" t="s">
        <v>63</v>
      </c>
      <c r="D73" s="16" t="s">
        <v>122</v>
      </c>
      <c r="E73" s="17"/>
      <c r="F73" s="18">
        <f>F74</f>
        <v>200000</v>
      </c>
      <c r="G73" s="5"/>
    </row>
    <row r="74" spans="1:7" ht="17.399999999999999" customHeight="1" x14ac:dyDescent="0.25">
      <c r="A74" s="15" t="s">
        <v>18</v>
      </c>
      <c r="B74" s="16" t="s">
        <v>21</v>
      </c>
      <c r="C74" s="16" t="s">
        <v>63</v>
      </c>
      <c r="D74" s="16" t="s">
        <v>122</v>
      </c>
      <c r="E74" s="17" t="s">
        <v>19</v>
      </c>
      <c r="F74" s="18">
        <v>200000</v>
      </c>
    </row>
    <row r="75" spans="1:7" ht="23.4" customHeight="1" x14ac:dyDescent="0.25">
      <c r="A75" s="49" t="s">
        <v>65</v>
      </c>
      <c r="B75" s="16" t="s">
        <v>21</v>
      </c>
      <c r="C75" s="16" t="s">
        <v>63</v>
      </c>
      <c r="D75" s="16" t="s">
        <v>123</v>
      </c>
      <c r="E75" s="17"/>
      <c r="F75" s="18">
        <f>F76</f>
        <v>200000</v>
      </c>
    </row>
    <row r="76" spans="1:7" s="19" customFormat="1" ht="18" customHeight="1" x14ac:dyDescent="0.25">
      <c r="A76" s="15" t="s">
        <v>18</v>
      </c>
      <c r="B76" s="16" t="s">
        <v>21</v>
      </c>
      <c r="C76" s="16" t="s">
        <v>63</v>
      </c>
      <c r="D76" s="16" t="s">
        <v>123</v>
      </c>
      <c r="E76" s="17" t="s">
        <v>19</v>
      </c>
      <c r="F76" s="18">
        <v>200000</v>
      </c>
    </row>
    <row r="77" spans="1:7" ht="15.6" customHeight="1" x14ac:dyDescent="0.25">
      <c r="A77" s="41" t="s">
        <v>66</v>
      </c>
      <c r="B77" s="42" t="s">
        <v>67</v>
      </c>
      <c r="C77" s="42" t="s">
        <v>8</v>
      </c>
      <c r="D77" s="16"/>
      <c r="E77" s="21"/>
      <c r="F77" s="22">
        <f>SUM(F101,F86,F78)</f>
        <v>40399928.520000003</v>
      </c>
    </row>
    <row r="78" spans="1:7" ht="19.8" customHeight="1" x14ac:dyDescent="0.25">
      <c r="A78" s="44" t="s">
        <v>68</v>
      </c>
      <c r="B78" s="45" t="s">
        <v>67</v>
      </c>
      <c r="C78" s="45" t="s">
        <v>7</v>
      </c>
      <c r="D78" s="45"/>
      <c r="E78" s="24"/>
      <c r="F78" s="25">
        <f>F82+F79</f>
        <v>1065545.45</v>
      </c>
    </row>
    <row r="79" spans="1:7" ht="18.600000000000001" customHeight="1" x14ac:dyDescent="0.25">
      <c r="A79" s="15" t="s">
        <v>40</v>
      </c>
      <c r="B79" s="16" t="s">
        <v>67</v>
      </c>
      <c r="C79" s="16" t="s">
        <v>7</v>
      </c>
      <c r="D79" s="16" t="s">
        <v>107</v>
      </c>
      <c r="E79" s="27"/>
      <c r="F79" s="18">
        <f>F80</f>
        <v>4006</v>
      </c>
    </row>
    <row r="80" spans="1:7" ht="55.8" customHeight="1" x14ac:dyDescent="0.25">
      <c r="A80" s="15" t="s">
        <v>69</v>
      </c>
      <c r="B80" s="16" t="s">
        <v>67</v>
      </c>
      <c r="C80" s="16" t="s">
        <v>7</v>
      </c>
      <c r="D80" s="16" t="s">
        <v>124</v>
      </c>
      <c r="E80" s="17"/>
      <c r="F80" s="18">
        <f>SUM(F81)</f>
        <v>4006</v>
      </c>
    </row>
    <row r="81" spans="1:7" x14ac:dyDescent="0.25">
      <c r="A81" s="15" t="s">
        <v>18</v>
      </c>
      <c r="B81" s="16" t="s">
        <v>67</v>
      </c>
      <c r="C81" s="16" t="s">
        <v>7</v>
      </c>
      <c r="D81" s="16" t="s">
        <v>124</v>
      </c>
      <c r="E81" s="17" t="s">
        <v>19</v>
      </c>
      <c r="F81" s="18">
        <v>4006</v>
      </c>
    </row>
    <row r="82" spans="1:7" ht="17.399999999999999" customHeight="1" x14ac:dyDescent="0.25">
      <c r="A82" s="15" t="s">
        <v>176</v>
      </c>
      <c r="B82" s="16" t="s">
        <v>67</v>
      </c>
      <c r="C82" s="16" t="s">
        <v>7</v>
      </c>
      <c r="D82" s="16" t="s">
        <v>173</v>
      </c>
      <c r="E82" s="27" t="s">
        <v>157</v>
      </c>
      <c r="F82" s="18">
        <f>SUM(F83)</f>
        <v>1061539.45</v>
      </c>
    </row>
    <row r="83" spans="1:7" ht="18" customHeight="1" x14ac:dyDescent="0.25">
      <c r="A83" s="15" t="s">
        <v>175</v>
      </c>
      <c r="B83" s="16" t="s">
        <v>67</v>
      </c>
      <c r="C83" s="16" t="s">
        <v>7</v>
      </c>
      <c r="D83" s="16" t="s">
        <v>173</v>
      </c>
      <c r="E83" s="27" t="s">
        <v>145</v>
      </c>
      <c r="F83" s="18">
        <f>SUM(F84)</f>
        <v>1061539.45</v>
      </c>
    </row>
    <row r="84" spans="1:7" ht="19.2" customHeight="1" x14ac:dyDescent="0.25">
      <c r="A84" s="15" t="s">
        <v>174</v>
      </c>
      <c r="B84" s="16" t="s">
        <v>67</v>
      </c>
      <c r="C84" s="16" t="s">
        <v>7</v>
      </c>
      <c r="D84" s="16" t="s">
        <v>173</v>
      </c>
      <c r="E84" s="27" t="s">
        <v>167</v>
      </c>
      <c r="F84" s="18">
        <f>SUM(F85)</f>
        <v>1061539.45</v>
      </c>
    </row>
    <row r="85" spans="1:7" ht="18.600000000000001" customHeight="1" x14ac:dyDescent="0.25">
      <c r="A85" s="15" t="s">
        <v>168</v>
      </c>
      <c r="B85" s="16" t="s">
        <v>67</v>
      </c>
      <c r="C85" s="16" t="s">
        <v>7</v>
      </c>
      <c r="D85" s="16" t="s">
        <v>173</v>
      </c>
      <c r="E85" s="27" t="s">
        <v>169</v>
      </c>
      <c r="F85" s="18">
        <v>1061539.45</v>
      </c>
    </row>
    <row r="86" spans="1:7" ht="18" customHeight="1" x14ac:dyDescent="0.25">
      <c r="A86" s="50" t="s">
        <v>70</v>
      </c>
      <c r="B86" s="45" t="s">
        <v>67</v>
      </c>
      <c r="C86" s="45" t="s">
        <v>10</v>
      </c>
      <c r="D86" s="45"/>
      <c r="E86" s="30"/>
      <c r="F86" s="51">
        <f>F87+F90</f>
        <v>12557755.949999999</v>
      </c>
    </row>
    <row r="87" spans="1:7" x14ac:dyDescent="0.25">
      <c r="A87" s="15" t="s">
        <v>40</v>
      </c>
      <c r="B87" s="16" t="s">
        <v>67</v>
      </c>
      <c r="C87" s="16" t="s">
        <v>10</v>
      </c>
      <c r="D87" s="16" t="s">
        <v>107</v>
      </c>
      <c r="E87" s="17"/>
      <c r="F87" s="18">
        <f>F88</f>
        <v>347982</v>
      </c>
    </row>
    <row r="88" spans="1:7" ht="18" customHeight="1" x14ac:dyDescent="0.25">
      <c r="A88" s="44" t="s">
        <v>71</v>
      </c>
      <c r="B88" s="45" t="s">
        <v>67</v>
      </c>
      <c r="C88" s="45" t="s">
        <v>10</v>
      </c>
      <c r="D88" s="45" t="s">
        <v>125</v>
      </c>
      <c r="E88" s="30"/>
      <c r="F88" s="25">
        <f>F89</f>
        <v>347982</v>
      </c>
    </row>
    <row r="89" spans="1:7" ht="17.399999999999999" customHeight="1" x14ac:dyDescent="0.25">
      <c r="A89" s="15" t="s">
        <v>18</v>
      </c>
      <c r="B89" s="16" t="s">
        <v>67</v>
      </c>
      <c r="C89" s="16" t="s">
        <v>10</v>
      </c>
      <c r="D89" s="16" t="s">
        <v>125</v>
      </c>
      <c r="E89" s="17" t="s">
        <v>19</v>
      </c>
      <c r="F89" s="18">
        <v>347982</v>
      </c>
    </row>
    <row r="90" spans="1:7" ht="47.4" customHeight="1" x14ac:dyDescent="0.25">
      <c r="A90" s="47" t="s">
        <v>55</v>
      </c>
      <c r="B90" s="16" t="s">
        <v>67</v>
      </c>
      <c r="C90" s="16" t="s">
        <v>10</v>
      </c>
      <c r="D90" s="16" t="s">
        <v>107</v>
      </c>
      <c r="E90" s="17"/>
      <c r="F90" s="18">
        <f>SUM(F96+F95+F94+F91)</f>
        <v>12209773.949999999</v>
      </c>
      <c r="G90" s="5"/>
    </row>
    <row r="91" spans="1:7" ht="25.8" customHeight="1" x14ac:dyDescent="0.25">
      <c r="A91" s="52" t="s">
        <v>126</v>
      </c>
      <c r="B91" s="45" t="s">
        <v>67</v>
      </c>
      <c r="C91" s="45" t="s">
        <v>10</v>
      </c>
      <c r="D91" s="45" t="s">
        <v>136</v>
      </c>
      <c r="E91" s="30"/>
      <c r="F91" s="25">
        <f>SUM(F92:F93)</f>
        <v>3615702.48</v>
      </c>
    </row>
    <row r="92" spans="1:7" ht="24.6" customHeight="1" x14ac:dyDescent="0.25">
      <c r="A92" s="15" t="s">
        <v>72</v>
      </c>
      <c r="B92" s="16" t="s">
        <v>67</v>
      </c>
      <c r="C92" s="16" t="s">
        <v>10</v>
      </c>
      <c r="D92" s="16" t="s">
        <v>136</v>
      </c>
      <c r="E92" s="17" t="s">
        <v>162</v>
      </c>
      <c r="F92" s="18">
        <v>115702.48</v>
      </c>
    </row>
    <row r="93" spans="1:7" ht="20.399999999999999" x14ac:dyDescent="0.25">
      <c r="A93" s="15" t="s">
        <v>72</v>
      </c>
      <c r="B93" s="16" t="s">
        <v>67</v>
      </c>
      <c r="C93" s="16" t="s">
        <v>10</v>
      </c>
      <c r="D93" s="16" t="s">
        <v>136</v>
      </c>
      <c r="E93" s="17" t="s">
        <v>162</v>
      </c>
      <c r="F93" s="18">
        <v>3500000</v>
      </c>
    </row>
    <row r="94" spans="1:7" ht="25.8" customHeight="1" x14ac:dyDescent="0.25">
      <c r="A94" s="44" t="s">
        <v>18</v>
      </c>
      <c r="B94" s="45" t="s">
        <v>67</v>
      </c>
      <c r="C94" s="45" t="s">
        <v>10</v>
      </c>
      <c r="D94" s="45" t="s">
        <v>141</v>
      </c>
      <c r="E94" s="30" t="s">
        <v>19</v>
      </c>
      <c r="F94" s="25">
        <v>5153982.17</v>
      </c>
    </row>
    <row r="95" spans="1:7" ht="25.8" customHeight="1" x14ac:dyDescent="0.25">
      <c r="A95" s="44" t="s">
        <v>72</v>
      </c>
      <c r="B95" s="45" t="s">
        <v>67</v>
      </c>
      <c r="C95" s="45" t="s">
        <v>10</v>
      </c>
      <c r="D95" s="45" t="s">
        <v>141</v>
      </c>
      <c r="E95" s="30" t="s">
        <v>162</v>
      </c>
      <c r="F95" s="25">
        <v>1550089.3</v>
      </c>
    </row>
    <row r="96" spans="1:7" ht="15.6" customHeight="1" x14ac:dyDescent="0.25">
      <c r="A96" s="44" t="s">
        <v>164</v>
      </c>
      <c r="B96" s="45" t="s">
        <v>67</v>
      </c>
      <c r="C96" s="45" t="s">
        <v>10</v>
      </c>
      <c r="D96" s="45" t="s">
        <v>171</v>
      </c>
      <c r="E96" s="30" t="s">
        <v>157</v>
      </c>
      <c r="F96" s="25">
        <f>SUM(F97)</f>
        <v>1890000</v>
      </c>
      <c r="G96" s="5"/>
    </row>
    <row r="97" spans="1:6" x14ac:dyDescent="0.25">
      <c r="A97" s="15" t="s">
        <v>165</v>
      </c>
      <c r="B97" s="16" t="s">
        <v>67</v>
      </c>
      <c r="C97" s="16" t="s">
        <v>10</v>
      </c>
      <c r="D97" s="16" t="s">
        <v>170</v>
      </c>
      <c r="E97" s="17" t="s">
        <v>157</v>
      </c>
      <c r="F97" s="18">
        <f>SUM(F98)</f>
        <v>1890000</v>
      </c>
    </row>
    <row r="98" spans="1:6" ht="34.799999999999997" customHeight="1" x14ac:dyDescent="0.25">
      <c r="A98" s="15" t="s">
        <v>147</v>
      </c>
      <c r="B98" s="16" t="s">
        <v>67</v>
      </c>
      <c r="C98" s="16" t="s">
        <v>10</v>
      </c>
      <c r="D98" s="16" t="s">
        <v>170</v>
      </c>
      <c r="E98" s="17" t="s">
        <v>145</v>
      </c>
      <c r="F98" s="18">
        <f>SUM(F99)</f>
        <v>1890000</v>
      </c>
    </row>
    <row r="99" spans="1:6" ht="34.200000000000003" customHeight="1" x14ac:dyDescent="0.25">
      <c r="A99" s="15" t="s">
        <v>166</v>
      </c>
      <c r="B99" s="16" t="s">
        <v>67</v>
      </c>
      <c r="C99" s="16" t="s">
        <v>10</v>
      </c>
      <c r="D99" s="16" t="s">
        <v>170</v>
      </c>
      <c r="E99" s="17" t="s">
        <v>167</v>
      </c>
      <c r="F99" s="18">
        <f>SUM(F100)</f>
        <v>1890000</v>
      </c>
    </row>
    <row r="100" spans="1:6" ht="30.6" x14ac:dyDescent="0.25">
      <c r="A100" s="15" t="s">
        <v>168</v>
      </c>
      <c r="B100" s="16" t="s">
        <v>67</v>
      </c>
      <c r="C100" s="16" t="s">
        <v>10</v>
      </c>
      <c r="D100" s="16" t="s">
        <v>170</v>
      </c>
      <c r="E100" s="17" t="s">
        <v>169</v>
      </c>
      <c r="F100" s="18">
        <v>1890000</v>
      </c>
    </row>
    <row r="101" spans="1:6" x14ac:dyDescent="0.25">
      <c r="A101" s="53" t="s">
        <v>74</v>
      </c>
      <c r="B101" s="45" t="s">
        <v>67</v>
      </c>
      <c r="C101" s="45" t="s">
        <v>17</v>
      </c>
      <c r="D101" s="45"/>
      <c r="E101" s="30"/>
      <c r="F101" s="51">
        <f>F102+F107</f>
        <v>26776627.120000001</v>
      </c>
    </row>
    <row r="102" spans="1:6" ht="24.6" customHeight="1" x14ac:dyDescent="0.25">
      <c r="A102" s="15" t="s">
        <v>40</v>
      </c>
      <c r="B102" s="16" t="s">
        <v>67</v>
      </c>
      <c r="C102" s="16" t="s">
        <v>17</v>
      </c>
      <c r="D102" s="16" t="s">
        <v>107</v>
      </c>
      <c r="E102" s="17"/>
      <c r="F102" s="18">
        <f>F103+F105</f>
        <v>1310658</v>
      </c>
    </row>
    <row r="103" spans="1:6" ht="20.399999999999999" x14ac:dyDescent="0.25">
      <c r="A103" s="15" t="s">
        <v>75</v>
      </c>
      <c r="B103" s="16" t="s">
        <v>67</v>
      </c>
      <c r="C103" s="16" t="s">
        <v>17</v>
      </c>
      <c r="D103" s="16" t="s">
        <v>127</v>
      </c>
      <c r="E103" s="16"/>
      <c r="F103" s="18">
        <f>F104</f>
        <v>1216780</v>
      </c>
    </row>
    <row r="104" spans="1:6" ht="24" customHeight="1" x14ac:dyDescent="0.25">
      <c r="A104" s="15" t="s">
        <v>18</v>
      </c>
      <c r="B104" s="16" t="s">
        <v>67</v>
      </c>
      <c r="C104" s="16" t="s">
        <v>17</v>
      </c>
      <c r="D104" s="16" t="s">
        <v>127</v>
      </c>
      <c r="E104" s="16" t="s">
        <v>19</v>
      </c>
      <c r="F104" s="18">
        <v>1216780</v>
      </c>
    </row>
    <row r="105" spans="1:6" ht="20.399999999999999" x14ac:dyDescent="0.25">
      <c r="A105" s="15" t="s">
        <v>76</v>
      </c>
      <c r="B105" s="16" t="s">
        <v>67</v>
      </c>
      <c r="C105" s="16" t="s">
        <v>17</v>
      </c>
      <c r="D105" s="16" t="s">
        <v>128</v>
      </c>
      <c r="E105" s="16"/>
      <c r="F105" s="18">
        <f>F106</f>
        <v>93878</v>
      </c>
    </row>
    <row r="106" spans="1:6" x14ac:dyDescent="0.25">
      <c r="A106" s="15" t="s">
        <v>18</v>
      </c>
      <c r="B106" s="16" t="s">
        <v>67</v>
      </c>
      <c r="C106" s="16" t="s">
        <v>17</v>
      </c>
      <c r="D106" s="16" t="s">
        <v>128</v>
      </c>
      <c r="E106" s="16" t="s">
        <v>19</v>
      </c>
      <c r="F106" s="18">
        <v>93878</v>
      </c>
    </row>
    <row r="107" spans="1:6" ht="13.95" customHeight="1" x14ac:dyDescent="0.25">
      <c r="A107" s="47" t="s">
        <v>55</v>
      </c>
      <c r="B107" s="16" t="s">
        <v>67</v>
      </c>
      <c r="C107" s="16" t="s">
        <v>17</v>
      </c>
      <c r="D107" s="16" t="s">
        <v>107</v>
      </c>
      <c r="E107" s="54"/>
      <c r="F107" s="18">
        <f>F108+F110+F112+F115</f>
        <v>25465969.120000001</v>
      </c>
    </row>
    <row r="108" spans="1:6" x14ac:dyDescent="0.25">
      <c r="A108" s="55" t="s">
        <v>77</v>
      </c>
      <c r="B108" s="16" t="s">
        <v>67</v>
      </c>
      <c r="C108" s="16" t="s">
        <v>17</v>
      </c>
      <c r="D108" s="16" t="s">
        <v>129</v>
      </c>
      <c r="E108" s="17"/>
      <c r="F108" s="18">
        <f>SUM(F109)</f>
        <v>10511812.65</v>
      </c>
    </row>
    <row r="109" spans="1:6" ht="16.8" customHeight="1" x14ac:dyDescent="0.25">
      <c r="A109" s="15" t="s">
        <v>18</v>
      </c>
      <c r="B109" s="16" t="s">
        <v>67</v>
      </c>
      <c r="C109" s="16" t="s">
        <v>17</v>
      </c>
      <c r="D109" s="16" t="s">
        <v>129</v>
      </c>
      <c r="E109" s="17" t="s">
        <v>19</v>
      </c>
      <c r="F109" s="18">
        <v>10511812.65</v>
      </c>
    </row>
    <row r="110" spans="1:6" ht="18" customHeight="1" x14ac:dyDescent="0.25">
      <c r="A110" s="56" t="s">
        <v>78</v>
      </c>
      <c r="B110" s="16" t="s">
        <v>67</v>
      </c>
      <c r="C110" s="16" t="s">
        <v>17</v>
      </c>
      <c r="D110" s="16" t="s">
        <v>130</v>
      </c>
      <c r="E110" s="17"/>
      <c r="F110" s="18">
        <f>F111</f>
        <v>1000000</v>
      </c>
    </row>
    <row r="111" spans="1:6" ht="16.8" customHeight="1" x14ac:dyDescent="0.25">
      <c r="A111" s="15" t="s">
        <v>18</v>
      </c>
      <c r="B111" s="16" t="s">
        <v>67</v>
      </c>
      <c r="C111" s="16" t="s">
        <v>17</v>
      </c>
      <c r="D111" s="16" t="s">
        <v>130</v>
      </c>
      <c r="E111" s="17" t="s">
        <v>19</v>
      </c>
      <c r="F111" s="18">
        <v>1000000</v>
      </c>
    </row>
    <row r="112" spans="1:6" ht="24" customHeight="1" x14ac:dyDescent="0.25">
      <c r="A112" s="15" t="s">
        <v>79</v>
      </c>
      <c r="B112" s="16" t="s">
        <v>67</v>
      </c>
      <c r="C112" s="16" t="s">
        <v>17</v>
      </c>
      <c r="D112" s="16" t="s">
        <v>131</v>
      </c>
      <c r="E112" s="17"/>
      <c r="F112" s="18">
        <f>F113+F114</f>
        <v>300000</v>
      </c>
    </row>
    <row r="113" spans="1:6" ht="17.399999999999999" customHeight="1" x14ac:dyDescent="0.25">
      <c r="A113" s="15" t="s">
        <v>72</v>
      </c>
      <c r="B113" s="16" t="s">
        <v>67</v>
      </c>
      <c r="C113" s="16" t="s">
        <v>17</v>
      </c>
      <c r="D113" s="16" t="s">
        <v>131</v>
      </c>
      <c r="E113" s="17" t="s">
        <v>73</v>
      </c>
      <c r="F113" s="18"/>
    </row>
    <row r="114" spans="1:6" ht="23.25" customHeight="1" x14ac:dyDescent="0.25">
      <c r="A114" s="15" t="s">
        <v>18</v>
      </c>
      <c r="B114" s="16" t="s">
        <v>67</v>
      </c>
      <c r="C114" s="16" t="s">
        <v>17</v>
      </c>
      <c r="D114" s="16" t="s">
        <v>131</v>
      </c>
      <c r="E114" s="17" t="s">
        <v>19</v>
      </c>
      <c r="F114" s="18">
        <v>300000</v>
      </c>
    </row>
    <row r="115" spans="1:6" ht="25.2" customHeight="1" x14ac:dyDescent="0.25">
      <c r="A115" s="15" t="s">
        <v>80</v>
      </c>
      <c r="B115" s="16" t="s">
        <v>67</v>
      </c>
      <c r="C115" s="16" t="s">
        <v>17</v>
      </c>
      <c r="D115" s="16" t="s">
        <v>132</v>
      </c>
      <c r="E115" s="17"/>
      <c r="F115" s="18">
        <f>SUM(F116:F117)</f>
        <v>13654156.470000001</v>
      </c>
    </row>
    <row r="116" spans="1:6" ht="18.600000000000001" customHeight="1" x14ac:dyDescent="0.25">
      <c r="A116" s="15" t="s">
        <v>72</v>
      </c>
      <c r="B116" s="16" t="s">
        <v>67</v>
      </c>
      <c r="C116" s="16" t="s">
        <v>17</v>
      </c>
      <c r="D116" s="16" t="s">
        <v>132</v>
      </c>
      <c r="E116" s="17" t="s">
        <v>73</v>
      </c>
      <c r="F116" s="18"/>
    </row>
    <row r="117" spans="1:6" ht="21" customHeight="1" x14ac:dyDescent="0.25">
      <c r="A117" s="15" t="s">
        <v>18</v>
      </c>
      <c r="B117" s="16" t="s">
        <v>67</v>
      </c>
      <c r="C117" s="16" t="s">
        <v>17</v>
      </c>
      <c r="D117" s="16" t="s">
        <v>132</v>
      </c>
      <c r="E117" s="17" t="s">
        <v>19</v>
      </c>
      <c r="F117" s="18">
        <v>13654156.470000001</v>
      </c>
    </row>
    <row r="118" spans="1:6" ht="17.399999999999999" customHeight="1" x14ac:dyDescent="0.25">
      <c r="A118" s="41" t="s">
        <v>160</v>
      </c>
      <c r="B118" s="42" t="s">
        <v>149</v>
      </c>
      <c r="C118" s="42" t="s">
        <v>8</v>
      </c>
      <c r="D118" s="42"/>
      <c r="E118" s="57"/>
      <c r="F118" s="22">
        <f t="shared" ref="F118:F123" si="0">SUM(F119)</f>
        <v>79999.990000000005</v>
      </c>
    </row>
    <row r="119" spans="1:6" ht="18" customHeight="1" x14ac:dyDescent="0.25">
      <c r="A119" s="15" t="s">
        <v>154</v>
      </c>
      <c r="B119" s="16" t="s">
        <v>149</v>
      </c>
      <c r="C119" s="16" t="s">
        <v>67</v>
      </c>
      <c r="D119" s="16" t="s">
        <v>159</v>
      </c>
      <c r="E119" s="17"/>
      <c r="F119" s="18">
        <f t="shared" si="0"/>
        <v>79999.990000000005</v>
      </c>
    </row>
    <row r="120" spans="1:6" ht="16.8" customHeight="1" x14ac:dyDescent="0.25">
      <c r="A120" s="15" t="s">
        <v>152</v>
      </c>
      <c r="B120" s="16" t="s">
        <v>149</v>
      </c>
      <c r="C120" s="16" t="s">
        <v>67</v>
      </c>
      <c r="D120" s="16" t="s">
        <v>107</v>
      </c>
      <c r="E120" s="17" t="s">
        <v>157</v>
      </c>
      <c r="F120" s="18">
        <f t="shared" si="0"/>
        <v>79999.990000000005</v>
      </c>
    </row>
    <row r="121" spans="1:6" ht="24" customHeight="1" x14ac:dyDescent="0.25">
      <c r="A121" s="15" t="s">
        <v>153</v>
      </c>
      <c r="B121" s="16" t="s">
        <v>149</v>
      </c>
      <c r="C121" s="16" t="s">
        <v>67</v>
      </c>
      <c r="D121" s="16" t="s">
        <v>158</v>
      </c>
      <c r="E121" s="17" t="s">
        <v>157</v>
      </c>
      <c r="F121" s="18">
        <f t="shared" si="0"/>
        <v>79999.990000000005</v>
      </c>
    </row>
    <row r="122" spans="1:6" ht="23.4" customHeight="1" x14ac:dyDescent="0.25">
      <c r="A122" s="15" t="s">
        <v>151</v>
      </c>
      <c r="B122" s="16" t="s">
        <v>149</v>
      </c>
      <c r="C122" s="16" t="s">
        <v>67</v>
      </c>
      <c r="D122" s="16" t="s">
        <v>158</v>
      </c>
      <c r="E122" s="17" t="s">
        <v>156</v>
      </c>
      <c r="F122" s="18">
        <f t="shared" si="0"/>
        <v>79999.990000000005</v>
      </c>
    </row>
    <row r="123" spans="1:6" ht="25.2" customHeight="1" x14ac:dyDescent="0.25">
      <c r="A123" s="15" t="s">
        <v>150</v>
      </c>
      <c r="B123" s="16" t="s">
        <v>149</v>
      </c>
      <c r="C123" s="16" t="s">
        <v>67</v>
      </c>
      <c r="D123" s="16" t="s">
        <v>158</v>
      </c>
      <c r="E123" s="17" t="s">
        <v>155</v>
      </c>
      <c r="F123" s="18">
        <f t="shared" si="0"/>
        <v>79999.990000000005</v>
      </c>
    </row>
    <row r="124" spans="1:6" ht="16.8" customHeight="1" x14ac:dyDescent="0.25">
      <c r="A124" s="15" t="s">
        <v>18</v>
      </c>
      <c r="B124" s="16" t="s">
        <v>149</v>
      </c>
      <c r="C124" s="16" t="s">
        <v>67</v>
      </c>
      <c r="D124" s="16" t="s">
        <v>158</v>
      </c>
      <c r="E124" s="17" t="s">
        <v>19</v>
      </c>
      <c r="F124" s="18">
        <v>79999.990000000005</v>
      </c>
    </row>
    <row r="125" spans="1:6" ht="16.8" customHeight="1" x14ac:dyDescent="0.25">
      <c r="A125" s="58" t="s">
        <v>82</v>
      </c>
      <c r="B125" s="42" t="s">
        <v>83</v>
      </c>
      <c r="C125" s="42" t="s">
        <v>8</v>
      </c>
      <c r="D125" s="42"/>
      <c r="E125" s="57"/>
      <c r="F125" s="22">
        <f>F126</f>
        <v>1525800</v>
      </c>
    </row>
    <row r="126" spans="1:6" ht="16.2" customHeight="1" x14ac:dyDescent="0.25">
      <c r="A126" s="15" t="s">
        <v>84</v>
      </c>
      <c r="B126" s="16" t="s">
        <v>83</v>
      </c>
      <c r="C126" s="16" t="s">
        <v>21</v>
      </c>
      <c r="D126" s="16" t="s">
        <v>161</v>
      </c>
      <c r="E126" s="17"/>
      <c r="F126" s="18">
        <f>F127</f>
        <v>1525800</v>
      </c>
    </row>
    <row r="127" spans="1:6" ht="23.25" customHeight="1" x14ac:dyDescent="0.25">
      <c r="A127" s="43" t="s">
        <v>81</v>
      </c>
      <c r="B127" s="16" t="s">
        <v>83</v>
      </c>
      <c r="C127" s="16" t="s">
        <v>21</v>
      </c>
      <c r="D127" s="16" t="s">
        <v>133</v>
      </c>
      <c r="E127" s="17"/>
      <c r="F127" s="18">
        <f>F129+F128</f>
        <v>1525800</v>
      </c>
    </row>
    <row r="128" spans="1:6" ht="22.8" customHeight="1" x14ac:dyDescent="0.25">
      <c r="A128" s="31" t="s">
        <v>26</v>
      </c>
      <c r="B128" s="16" t="s">
        <v>83</v>
      </c>
      <c r="C128" s="16" t="s">
        <v>21</v>
      </c>
      <c r="D128" s="16" t="s">
        <v>133</v>
      </c>
      <c r="E128" s="17" t="s">
        <v>27</v>
      </c>
      <c r="F128" s="18">
        <v>49144.800000000003</v>
      </c>
    </row>
    <row r="129" spans="1:6" ht="16.8" customHeight="1" x14ac:dyDescent="0.25">
      <c r="A129" s="15" t="s">
        <v>18</v>
      </c>
      <c r="B129" s="16" t="s">
        <v>83</v>
      </c>
      <c r="C129" s="16" t="s">
        <v>21</v>
      </c>
      <c r="D129" s="16" t="s">
        <v>133</v>
      </c>
      <c r="E129" s="17" t="s">
        <v>19</v>
      </c>
      <c r="F129" s="18">
        <v>1476655.2</v>
      </c>
    </row>
    <row r="130" spans="1:6" ht="16.2" customHeight="1" x14ac:dyDescent="0.25">
      <c r="A130" s="41" t="s">
        <v>85</v>
      </c>
      <c r="B130" s="16" t="s">
        <v>54</v>
      </c>
      <c r="C130" s="16" t="s">
        <v>8</v>
      </c>
      <c r="D130" s="16"/>
      <c r="E130" s="17"/>
      <c r="F130" s="22">
        <f>SUM(F131)</f>
        <v>821000</v>
      </c>
    </row>
    <row r="131" spans="1:6" ht="48.6" customHeight="1" x14ac:dyDescent="0.25">
      <c r="A131" s="15" t="s">
        <v>86</v>
      </c>
      <c r="B131" s="16" t="s">
        <v>54</v>
      </c>
      <c r="C131" s="16" t="s">
        <v>17</v>
      </c>
      <c r="D131" s="16" t="s">
        <v>134</v>
      </c>
      <c r="E131" s="17"/>
      <c r="F131" s="18">
        <f>SUM(F132:F132)</f>
        <v>821000</v>
      </c>
    </row>
    <row r="132" spans="1:6" ht="24" customHeight="1" x14ac:dyDescent="0.25">
      <c r="A132" s="15" t="s">
        <v>95</v>
      </c>
      <c r="B132" s="16" t="s">
        <v>54</v>
      </c>
      <c r="C132" s="16" t="s">
        <v>17</v>
      </c>
      <c r="D132" s="16" t="s">
        <v>134</v>
      </c>
      <c r="E132" s="17" t="s">
        <v>87</v>
      </c>
      <c r="F132" s="18">
        <v>821000</v>
      </c>
    </row>
    <row r="133" spans="1:6" ht="16.2" customHeight="1" x14ac:dyDescent="0.25">
      <c r="A133" s="41" t="s">
        <v>88</v>
      </c>
      <c r="B133" s="42" t="s">
        <v>34</v>
      </c>
      <c r="C133" s="42" t="s">
        <v>8</v>
      </c>
      <c r="D133" s="16"/>
      <c r="E133" s="21"/>
      <c r="F133" s="22">
        <f>SUM(F134)</f>
        <v>2000000</v>
      </c>
    </row>
    <row r="134" spans="1:6" ht="16.2" customHeight="1" x14ac:dyDescent="0.25">
      <c r="A134" s="15" t="s">
        <v>89</v>
      </c>
      <c r="B134" s="16" t="s">
        <v>34</v>
      </c>
      <c r="C134" s="16" t="s">
        <v>10</v>
      </c>
      <c r="D134" s="16"/>
      <c r="E134" s="27"/>
      <c r="F134" s="18">
        <f>SUM(F135)</f>
        <v>2000000</v>
      </c>
    </row>
    <row r="135" spans="1:6" ht="16.2" customHeight="1" x14ac:dyDescent="0.25">
      <c r="A135" s="43" t="s">
        <v>55</v>
      </c>
      <c r="B135" s="16" t="s">
        <v>34</v>
      </c>
      <c r="C135" s="16" t="s">
        <v>10</v>
      </c>
      <c r="D135" s="16" t="s">
        <v>107</v>
      </c>
      <c r="E135" s="27"/>
      <c r="F135" s="18">
        <f>F136</f>
        <v>2000000</v>
      </c>
    </row>
    <row r="136" spans="1:6" ht="23.4" customHeight="1" x14ac:dyDescent="0.25">
      <c r="A136" s="43" t="s">
        <v>90</v>
      </c>
      <c r="B136" s="16" t="s">
        <v>34</v>
      </c>
      <c r="C136" s="16" t="s">
        <v>10</v>
      </c>
      <c r="D136" s="16" t="s">
        <v>135</v>
      </c>
      <c r="E136" s="27"/>
      <c r="F136" s="18">
        <f>F137</f>
        <v>2000000</v>
      </c>
    </row>
    <row r="137" spans="1:6" ht="16.8" customHeight="1" x14ac:dyDescent="0.25">
      <c r="A137" s="15" t="s">
        <v>91</v>
      </c>
      <c r="B137" s="16" t="s">
        <v>34</v>
      </c>
      <c r="C137" s="16" t="s">
        <v>10</v>
      </c>
      <c r="D137" s="16" t="s">
        <v>135</v>
      </c>
      <c r="E137" s="27" t="s">
        <v>19</v>
      </c>
      <c r="F137" s="18">
        <v>2000000</v>
      </c>
    </row>
    <row r="138" spans="1:6" x14ac:dyDescent="0.25">
      <c r="A138" s="59" t="s">
        <v>92</v>
      </c>
      <c r="B138" s="16"/>
      <c r="C138" s="16"/>
      <c r="D138" s="16"/>
      <c r="E138" s="27"/>
      <c r="F138" s="22">
        <f>SUM(F133,F130,F125,F118,F77,F62,F52,F44,F7)</f>
        <v>108278336.90000001</v>
      </c>
    </row>
  </sheetData>
  <mergeCells count="8">
    <mergeCell ref="A5:A6"/>
    <mergeCell ref="B5:E5"/>
    <mergeCell ref="F5:F6"/>
    <mergeCell ref="B1:F1"/>
    <mergeCell ref="B2:F2"/>
    <mergeCell ref="A3:F3"/>
    <mergeCell ref="A4:D4"/>
    <mergeCell ref="E4:F4"/>
  </mergeCell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39"/>
  <sheetViews>
    <sheetView tabSelected="1" workbookViewId="0">
      <selection activeCell="A139" sqref="A8:G139"/>
    </sheetView>
  </sheetViews>
  <sheetFormatPr defaultColWidth="9" defaultRowHeight="13.2" x14ac:dyDescent="0.25"/>
  <cols>
    <col min="1" max="1" width="42.109375" customWidth="1"/>
    <col min="2" max="2" width="5.6640625" customWidth="1"/>
    <col min="3" max="3" width="5.33203125" customWidth="1"/>
    <col min="4" max="4" width="5.5546875" customWidth="1"/>
    <col min="5" max="5" width="11.6640625" customWidth="1"/>
    <col min="6" max="6" width="6.33203125" customWidth="1"/>
    <col min="7" max="7" width="11.44140625" customWidth="1"/>
    <col min="8" max="8" width="12.6640625" customWidth="1"/>
  </cols>
  <sheetData>
    <row r="1" spans="1:7" ht="88.2" customHeight="1" x14ac:dyDescent="0.25">
      <c r="A1" s="2"/>
      <c r="B1" s="1"/>
      <c r="C1" s="62" t="s">
        <v>172</v>
      </c>
      <c r="D1" s="62"/>
      <c r="E1" s="62"/>
      <c r="F1" s="62"/>
      <c r="G1" s="62"/>
    </row>
    <row r="2" spans="1:7" ht="69.599999999999994" customHeight="1" x14ac:dyDescent="0.25">
      <c r="A2" s="7"/>
      <c r="B2" s="1"/>
      <c r="C2" s="63" t="s">
        <v>137</v>
      </c>
      <c r="D2" s="63"/>
      <c r="E2" s="63"/>
      <c r="F2" s="63"/>
      <c r="G2" s="63"/>
    </row>
    <row r="3" spans="1:7" ht="17.399999999999999" customHeight="1" x14ac:dyDescent="0.25">
      <c r="A3" s="64" t="s">
        <v>138</v>
      </c>
      <c r="B3" s="64"/>
      <c r="C3" s="64"/>
      <c r="D3" s="64"/>
      <c r="E3" s="64"/>
      <c r="F3" s="64"/>
      <c r="G3" s="64"/>
    </row>
    <row r="4" spans="1:7" ht="4.5" customHeight="1" x14ac:dyDescent="0.25">
      <c r="A4" s="65"/>
      <c r="B4" s="65"/>
      <c r="C4" s="65"/>
      <c r="D4" s="65"/>
      <c r="E4" s="65"/>
      <c r="F4" s="66"/>
      <c r="G4" s="66"/>
    </row>
    <row r="5" spans="1:7" ht="12.75" customHeight="1" x14ac:dyDescent="0.25">
      <c r="A5" s="71" t="s">
        <v>0</v>
      </c>
      <c r="B5" s="73" t="s">
        <v>94</v>
      </c>
      <c r="C5" s="68" t="s">
        <v>1</v>
      </c>
      <c r="D5" s="69"/>
      <c r="E5" s="69"/>
      <c r="F5" s="70"/>
      <c r="G5" s="71" t="s">
        <v>106</v>
      </c>
    </row>
    <row r="6" spans="1:7" ht="47.25" customHeight="1" x14ac:dyDescent="0.25">
      <c r="A6" s="72"/>
      <c r="B6" s="74"/>
      <c r="C6" s="3" t="s">
        <v>2</v>
      </c>
      <c r="D6" s="4" t="s">
        <v>3</v>
      </c>
      <c r="E6" s="4" t="s">
        <v>4</v>
      </c>
      <c r="F6" s="4" t="s">
        <v>5</v>
      </c>
      <c r="G6" s="72"/>
    </row>
    <row r="7" spans="1:7" ht="12.75" customHeight="1" x14ac:dyDescent="0.25">
      <c r="A7" s="11" t="s">
        <v>148</v>
      </c>
      <c r="B7" s="10" t="s">
        <v>103</v>
      </c>
      <c r="C7" s="3"/>
      <c r="D7" s="4"/>
      <c r="E7" s="4"/>
      <c r="F7" s="4"/>
      <c r="G7" s="9"/>
    </row>
    <row r="8" spans="1:7" x14ac:dyDescent="0.25">
      <c r="A8" s="20" t="s">
        <v>6</v>
      </c>
      <c r="B8" s="20"/>
      <c r="C8" s="21" t="s">
        <v>7</v>
      </c>
      <c r="D8" s="21" t="s">
        <v>8</v>
      </c>
      <c r="E8" s="21"/>
      <c r="F8" s="21"/>
      <c r="G8" s="22">
        <f>SUM(G9+G14+G16+G33+G27+G30)</f>
        <v>20868263.130000003</v>
      </c>
    </row>
    <row r="9" spans="1:7" ht="20.399999999999999" x14ac:dyDescent="0.25">
      <c r="A9" s="23" t="s">
        <v>9</v>
      </c>
      <c r="B9" s="23"/>
      <c r="C9" s="24" t="s">
        <v>7</v>
      </c>
      <c r="D9" s="24" t="s">
        <v>10</v>
      </c>
      <c r="E9" s="24"/>
      <c r="F9" s="24"/>
      <c r="G9" s="25">
        <f>SUM(G10)</f>
        <v>1605850</v>
      </c>
    </row>
    <row r="10" spans="1:7" x14ac:dyDescent="0.25">
      <c r="A10" s="26" t="s">
        <v>11</v>
      </c>
      <c r="B10" s="26"/>
      <c r="C10" s="27" t="s">
        <v>7</v>
      </c>
      <c r="D10" s="27" t="s">
        <v>10</v>
      </c>
      <c r="E10" s="27" t="s">
        <v>107</v>
      </c>
      <c r="F10" s="27"/>
      <c r="G10" s="18">
        <f>SUM(G11)</f>
        <v>1605850</v>
      </c>
    </row>
    <row r="11" spans="1:7" x14ac:dyDescent="0.25">
      <c r="A11" s="28" t="s">
        <v>12</v>
      </c>
      <c r="B11" s="28"/>
      <c r="C11" s="27" t="s">
        <v>7</v>
      </c>
      <c r="D11" s="27" t="s">
        <v>10</v>
      </c>
      <c r="E11" s="27" t="s">
        <v>108</v>
      </c>
      <c r="F11" s="27"/>
      <c r="G11" s="18">
        <f>SUM(G12:G13)</f>
        <v>1605850</v>
      </c>
    </row>
    <row r="12" spans="1:7" x14ac:dyDescent="0.25">
      <c r="A12" s="28" t="s">
        <v>13</v>
      </c>
      <c r="B12" s="28"/>
      <c r="C12" s="27" t="s">
        <v>7</v>
      </c>
      <c r="D12" s="27" t="s">
        <v>10</v>
      </c>
      <c r="E12" s="27" t="s">
        <v>108</v>
      </c>
      <c r="F12" s="27" t="s">
        <v>14</v>
      </c>
      <c r="G12" s="18">
        <v>1233350</v>
      </c>
    </row>
    <row r="13" spans="1:7" ht="25.2" customHeight="1" x14ac:dyDescent="0.25">
      <c r="A13" s="28" t="s">
        <v>96</v>
      </c>
      <c r="B13" s="28"/>
      <c r="C13" s="27" t="s">
        <v>7</v>
      </c>
      <c r="D13" s="27" t="s">
        <v>10</v>
      </c>
      <c r="E13" s="27" t="s">
        <v>108</v>
      </c>
      <c r="F13" s="27" t="s">
        <v>15</v>
      </c>
      <c r="G13" s="18">
        <v>372500</v>
      </c>
    </row>
    <row r="14" spans="1:7" ht="34.200000000000003" customHeight="1" x14ac:dyDescent="0.25">
      <c r="A14" s="23" t="s">
        <v>16</v>
      </c>
      <c r="B14" s="23"/>
      <c r="C14" s="24" t="s">
        <v>7</v>
      </c>
      <c r="D14" s="24" t="s">
        <v>17</v>
      </c>
      <c r="E14" s="24"/>
      <c r="F14" s="24"/>
      <c r="G14" s="25">
        <f>SUM(G15)</f>
        <v>275000</v>
      </c>
    </row>
    <row r="15" spans="1:7" x14ac:dyDescent="0.25">
      <c r="A15" s="28" t="s">
        <v>18</v>
      </c>
      <c r="B15" s="28"/>
      <c r="C15" s="27" t="s">
        <v>7</v>
      </c>
      <c r="D15" s="27" t="s">
        <v>17</v>
      </c>
      <c r="E15" s="27" t="s">
        <v>109</v>
      </c>
      <c r="F15" s="27" t="s">
        <v>19</v>
      </c>
      <c r="G15" s="18">
        <v>275000</v>
      </c>
    </row>
    <row r="16" spans="1:7" x14ac:dyDescent="0.25">
      <c r="A16" s="29" t="s">
        <v>20</v>
      </c>
      <c r="B16" s="29"/>
      <c r="C16" s="30" t="s">
        <v>7</v>
      </c>
      <c r="D16" s="30" t="s">
        <v>21</v>
      </c>
      <c r="E16" s="24"/>
      <c r="F16" s="30"/>
      <c r="G16" s="25">
        <f>SUM(G17+G23)</f>
        <v>15278230.410000002</v>
      </c>
    </row>
    <row r="17" spans="1:7" ht="23.4" customHeight="1" x14ac:dyDescent="0.25">
      <c r="A17" s="26" t="s">
        <v>22</v>
      </c>
      <c r="B17" s="26"/>
      <c r="C17" s="27" t="s">
        <v>23</v>
      </c>
      <c r="D17" s="27" t="s">
        <v>21</v>
      </c>
      <c r="E17" s="27" t="s">
        <v>109</v>
      </c>
      <c r="F17" s="27"/>
      <c r="G17" s="18">
        <f>SUM(G18:G22)</f>
        <v>14488658.280000001</v>
      </c>
    </row>
    <row r="18" spans="1:7" ht="22.2" customHeight="1" x14ac:dyDescent="0.25">
      <c r="A18" s="28" t="s">
        <v>13</v>
      </c>
      <c r="B18" s="28"/>
      <c r="C18" s="27" t="s">
        <v>7</v>
      </c>
      <c r="D18" s="27" t="s">
        <v>21</v>
      </c>
      <c r="E18" s="27" t="s">
        <v>109</v>
      </c>
      <c r="F18" s="27" t="s">
        <v>14</v>
      </c>
      <c r="G18" s="18">
        <v>8357000</v>
      </c>
    </row>
    <row r="19" spans="1:7" ht="25.2" customHeight="1" x14ac:dyDescent="0.25">
      <c r="A19" s="31" t="s">
        <v>24</v>
      </c>
      <c r="B19" s="31"/>
      <c r="C19" s="17" t="s">
        <v>7</v>
      </c>
      <c r="D19" s="17" t="s">
        <v>21</v>
      </c>
      <c r="E19" s="17" t="s">
        <v>109</v>
      </c>
      <c r="F19" s="17" t="s">
        <v>25</v>
      </c>
      <c r="G19" s="18">
        <v>68530</v>
      </c>
    </row>
    <row r="20" spans="1:7" ht="27" customHeight="1" x14ac:dyDescent="0.25">
      <c r="A20" s="28" t="s">
        <v>96</v>
      </c>
      <c r="B20" s="28"/>
      <c r="C20" s="17" t="s">
        <v>7</v>
      </c>
      <c r="D20" s="17" t="s">
        <v>21</v>
      </c>
      <c r="E20" s="17" t="s">
        <v>109</v>
      </c>
      <c r="F20" s="17" t="s">
        <v>15</v>
      </c>
      <c r="G20" s="18">
        <v>2523800</v>
      </c>
    </row>
    <row r="21" spans="1:7" ht="27" customHeight="1" x14ac:dyDescent="0.25">
      <c r="A21" s="31" t="s">
        <v>26</v>
      </c>
      <c r="B21" s="31"/>
      <c r="C21" s="17" t="s">
        <v>7</v>
      </c>
      <c r="D21" s="17" t="s">
        <v>21</v>
      </c>
      <c r="E21" s="17" t="s">
        <v>109</v>
      </c>
      <c r="F21" s="17" t="s">
        <v>27</v>
      </c>
      <c r="G21" s="18">
        <v>780623.98</v>
      </c>
    </row>
    <row r="22" spans="1:7" x14ac:dyDescent="0.25">
      <c r="A22" s="28" t="s">
        <v>18</v>
      </c>
      <c r="B22" s="28"/>
      <c r="C22" s="17" t="s">
        <v>7</v>
      </c>
      <c r="D22" s="17" t="s">
        <v>21</v>
      </c>
      <c r="E22" s="27" t="s">
        <v>109</v>
      </c>
      <c r="F22" s="17" t="s">
        <v>19</v>
      </c>
      <c r="G22" s="18">
        <v>2758704.3</v>
      </c>
    </row>
    <row r="23" spans="1:7" ht="20.399999999999999" x14ac:dyDescent="0.25">
      <c r="A23" s="26" t="s">
        <v>28</v>
      </c>
      <c r="B23" s="32"/>
      <c r="C23" s="27" t="s">
        <v>7</v>
      </c>
      <c r="D23" s="27" t="s">
        <v>21</v>
      </c>
      <c r="E23" s="27" t="s">
        <v>110</v>
      </c>
      <c r="F23" s="17"/>
      <c r="G23" s="18">
        <f>G24+G25+G26</f>
        <v>789572.13</v>
      </c>
    </row>
    <row r="24" spans="1:7" x14ac:dyDescent="0.25">
      <c r="A24" s="33" t="s">
        <v>29</v>
      </c>
      <c r="B24" s="33"/>
      <c r="C24" s="27" t="s">
        <v>7</v>
      </c>
      <c r="D24" s="27" t="s">
        <v>21</v>
      </c>
      <c r="E24" s="27" t="s">
        <v>111</v>
      </c>
      <c r="F24" s="27" t="s">
        <v>30</v>
      </c>
      <c r="G24" s="18">
        <v>50000</v>
      </c>
    </row>
    <row r="25" spans="1:7" x14ac:dyDescent="0.25">
      <c r="A25" s="34" t="s">
        <v>31</v>
      </c>
      <c r="B25" s="34"/>
      <c r="C25" s="27" t="s">
        <v>7</v>
      </c>
      <c r="D25" s="27" t="s">
        <v>21</v>
      </c>
      <c r="E25" s="27" t="s">
        <v>109</v>
      </c>
      <c r="F25" s="27" t="s">
        <v>32</v>
      </c>
      <c r="G25" s="18">
        <v>539572.13</v>
      </c>
    </row>
    <row r="26" spans="1:7" x14ac:dyDescent="0.25">
      <c r="A26" s="34" t="s">
        <v>31</v>
      </c>
      <c r="B26" s="34"/>
      <c r="C26" s="27" t="s">
        <v>7</v>
      </c>
      <c r="D26" s="27" t="s">
        <v>21</v>
      </c>
      <c r="E26" s="27" t="s">
        <v>109</v>
      </c>
      <c r="F26" s="27" t="s">
        <v>163</v>
      </c>
      <c r="G26" s="18">
        <v>200000</v>
      </c>
    </row>
    <row r="27" spans="1:7" x14ac:dyDescent="0.25">
      <c r="A27" s="35" t="s">
        <v>98</v>
      </c>
      <c r="B27" s="36"/>
      <c r="C27" s="24" t="s">
        <v>7</v>
      </c>
      <c r="D27" s="24" t="s">
        <v>101</v>
      </c>
      <c r="E27" s="24"/>
      <c r="F27" s="24"/>
      <c r="G27" s="25">
        <f>SUM(G28)</f>
        <v>233282.5</v>
      </c>
    </row>
    <row r="28" spans="1:7" ht="24.6" customHeight="1" x14ac:dyDescent="0.25">
      <c r="A28" s="37" t="s">
        <v>99</v>
      </c>
      <c r="B28" s="38"/>
      <c r="C28" s="27" t="s">
        <v>7</v>
      </c>
      <c r="D28" s="27" t="s">
        <v>101</v>
      </c>
      <c r="E28" s="27" t="s">
        <v>112</v>
      </c>
      <c r="F28" s="27" t="s">
        <v>102</v>
      </c>
      <c r="G28" s="18">
        <f>SUM(G29)</f>
        <v>233282.5</v>
      </c>
    </row>
    <row r="29" spans="1:7" ht="44.4" customHeight="1" x14ac:dyDescent="0.25">
      <c r="A29" s="28" t="s">
        <v>100</v>
      </c>
      <c r="B29" s="39"/>
      <c r="C29" s="27" t="s">
        <v>7</v>
      </c>
      <c r="D29" s="27" t="s">
        <v>101</v>
      </c>
      <c r="E29" s="27" t="s">
        <v>112</v>
      </c>
      <c r="F29" s="27" t="s">
        <v>102</v>
      </c>
      <c r="G29" s="18">
        <v>233282.5</v>
      </c>
    </row>
    <row r="30" spans="1:7" x14ac:dyDescent="0.25">
      <c r="A30" s="40" t="s">
        <v>33</v>
      </c>
      <c r="B30" s="40"/>
      <c r="C30" s="24" t="s">
        <v>7</v>
      </c>
      <c r="D30" s="24" t="s">
        <v>34</v>
      </c>
      <c r="E30" s="24"/>
      <c r="F30" s="24"/>
      <c r="G30" s="25">
        <f>SUM(G31)</f>
        <v>1982850</v>
      </c>
    </row>
    <row r="31" spans="1:7" ht="20.399999999999999" x14ac:dyDescent="0.25">
      <c r="A31" s="34" t="s">
        <v>35</v>
      </c>
      <c r="B31" s="34"/>
      <c r="C31" s="27" t="s">
        <v>7</v>
      </c>
      <c r="D31" s="27" t="s">
        <v>34</v>
      </c>
      <c r="E31" s="27" t="s">
        <v>113</v>
      </c>
      <c r="F31" s="27"/>
      <c r="G31" s="18">
        <f>SUM(G32)</f>
        <v>1982850</v>
      </c>
    </row>
    <row r="32" spans="1:7" x14ac:dyDescent="0.25">
      <c r="A32" s="34" t="s">
        <v>36</v>
      </c>
      <c r="B32" s="34"/>
      <c r="C32" s="27" t="s">
        <v>7</v>
      </c>
      <c r="D32" s="27" t="s">
        <v>34</v>
      </c>
      <c r="E32" s="27" t="s">
        <v>113</v>
      </c>
      <c r="F32" s="27" t="s">
        <v>37</v>
      </c>
      <c r="G32" s="18">
        <v>1982850</v>
      </c>
    </row>
    <row r="33" spans="1:9" ht="16.2" customHeight="1" x14ac:dyDescent="0.25">
      <c r="A33" s="23" t="s">
        <v>38</v>
      </c>
      <c r="B33" s="23"/>
      <c r="C33" s="24" t="s">
        <v>7</v>
      </c>
      <c r="D33" s="24" t="s">
        <v>39</v>
      </c>
      <c r="E33" s="24"/>
      <c r="F33" s="24"/>
      <c r="G33" s="25">
        <f>SUM(G34+G39)</f>
        <v>1493050.22</v>
      </c>
    </row>
    <row r="34" spans="1:9" ht="16.2" customHeight="1" x14ac:dyDescent="0.25">
      <c r="A34" s="15" t="s">
        <v>40</v>
      </c>
      <c r="B34" s="41"/>
      <c r="C34" s="27" t="s">
        <v>7</v>
      </c>
      <c r="D34" s="27" t="s">
        <v>39</v>
      </c>
      <c r="E34" s="27" t="s">
        <v>107</v>
      </c>
      <c r="F34" s="27"/>
      <c r="G34" s="18">
        <f>SUM(G35+G37)</f>
        <v>276444</v>
      </c>
    </row>
    <row r="35" spans="1:9" ht="51" x14ac:dyDescent="0.25">
      <c r="A35" s="15" t="s">
        <v>97</v>
      </c>
      <c r="B35" s="15"/>
      <c r="C35" s="16" t="s">
        <v>7</v>
      </c>
      <c r="D35" s="16" t="s">
        <v>39</v>
      </c>
      <c r="E35" s="16" t="s">
        <v>114</v>
      </c>
      <c r="F35" s="27"/>
      <c r="G35" s="18">
        <f>SUM(G36)</f>
        <v>273400</v>
      </c>
      <c r="H35" s="12"/>
      <c r="I35" s="14"/>
    </row>
    <row r="36" spans="1:9" x14ac:dyDescent="0.25">
      <c r="A36" s="15" t="s">
        <v>41</v>
      </c>
      <c r="B36" s="15"/>
      <c r="C36" s="16" t="s">
        <v>7</v>
      </c>
      <c r="D36" s="16" t="s">
        <v>39</v>
      </c>
      <c r="E36" s="16" t="s">
        <v>114</v>
      </c>
      <c r="F36" s="27" t="s">
        <v>42</v>
      </c>
      <c r="G36" s="18">
        <v>273400</v>
      </c>
      <c r="H36" s="13"/>
      <c r="I36" s="14"/>
    </row>
    <row r="37" spans="1:9" ht="30.6" x14ac:dyDescent="0.25">
      <c r="A37" s="15" t="s">
        <v>43</v>
      </c>
      <c r="B37" s="15"/>
      <c r="C37" s="16" t="s">
        <v>7</v>
      </c>
      <c r="D37" s="16" t="s">
        <v>39</v>
      </c>
      <c r="E37" s="16" t="s">
        <v>115</v>
      </c>
      <c r="F37" s="16"/>
      <c r="G37" s="18">
        <f>G38</f>
        <v>3044</v>
      </c>
      <c r="H37" s="12"/>
      <c r="I37" s="14"/>
    </row>
    <row r="38" spans="1:9" x14ac:dyDescent="0.25">
      <c r="A38" s="15" t="s">
        <v>18</v>
      </c>
      <c r="B38" s="15"/>
      <c r="C38" s="16" t="s">
        <v>7</v>
      </c>
      <c r="D38" s="16" t="s">
        <v>39</v>
      </c>
      <c r="E38" s="16" t="s">
        <v>116</v>
      </c>
      <c r="F38" s="16" t="s">
        <v>19</v>
      </c>
      <c r="G38" s="18">
        <v>3044</v>
      </c>
      <c r="H38" s="13"/>
      <c r="I38" s="14"/>
    </row>
    <row r="39" spans="1:9" x14ac:dyDescent="0.25">
      <c r="A39" s="15" t="s">
        <v>11</v>
      </c>
      <c r="B39" s="15"/>
      <c r="C39" s="16" t="s">
        <v>7</v>
      </c>
      <c r="D39" s="16" t="s">
        <v>39</v>
      </c>
      <c r="E39" s="16" t="s">
        <v>107</v>
      </c>
      <c r="F39" s="27"/>
      <c r="G39" s="18">
        <f>G40+G42</f>
        <v>1216606.22</v>
      </c>
      <c r="H39" s="12"/>
      <c r="I39" s="14"/>
    </row>
    <row r="40" spans="1:9" ht="20.399999999999999" x14ac:dyDescent="0.25">
      <c r="A40" s="15" t="s">
        <v>44</v>
      </c>
      <c r="B40" s="15"/>
      <c r="C40" s="16" t="s">
        <v>7</v>
      </c>
      <c r="D40" s="16" t="s">
        <v>39</v>
      </c>
      <c r="E40" s="16" t="s">
        <v>109</v>
      </c>
      <c r="F40" s="27"/>
      <c r="G40" s="18">
        <f>G41</f>
        <v>1200000</v>
      </c>
    </row>
    <row r="41" spans="1:9" x14ac:dyDescent="0.25">
      <c r="A41" s="15" t="s">
        <v>18</v>
      </c>
      <c r="B41" s="15"/>
      <c r="C41" s="16" t="s">
        <v>7</v>
      </c>
      <c r="D41" s="16" t="s">
        <v>39</v>
      </c>
      <c r="E41" s="16" t="s">
        <v>109</v>
      </c>
      <c r="F41" s="27" t="s">
        <v>19</v>
      </c>
      <c r="G41" s="18">
        <v>1200000</v>
      </c>
    </row>
    <row r="42" spans="1:9" x14ac:dyDescent="0.25">
      <c r="A42" s="15" t="s">
        <v>147</v>
      </c>
      <c r="B42" s="15"/>
      <c r="C42" s="16" t="s">
        <v>7</v>
      </c>
      <c r="D42" s="16" t="s">
        <v>39</v>
      </c>
      <c r="E42" s="16" t="s">
        <v>109</v>
      </c>
      <c r="F42" s="27" t="s">
        <v>145</v>
      </c>
      <c r="G42" s="18">
        <f>SUM(G44)</f>
        <v>16606.22</v>
      </c>
    </row>
    <row r="43" spans="1:9" x14ac:dyDescent="0.25">
      <c r="A43" s="15" t="s">
        <v>144</v>
      </c>
      <c r="B43" s="15"/>
      <c r="C43" s="16" t="s">
        <v>7</v>
      </c>
      <c r="D43" s="16" t="s">
        <v>39</v>
      </c>
      <c r="E43" s="16" t="s">
        <v>109</v>
      </c>
      <c r="F43" s="27" t="s">
        <v>146</v>
      </c>
      <c r="G43" s="18">
        <f>SUM(G44)</f>
        <v>16606.22</v>
      </c>
    </row>
    <row r="44" spans="1:9" ht="20.399999999999999" x14ac:dyDescent="0.25">
      <c r="A44" s="15" t="s">
        <v>142</v>
      </c>
      <c r="B44" s="15"/>
      <c r="C44" s="16" t="s">
        <v>7</v>
      </c>
      <c r="D44" s="16" t="s">
        <v>39</v>
      </c>
      <c r="E44" s="16" t="s">
        <v>109</v>
      </c>
      <c r="F44" s="27" t="s">
        <v>143</v>
      </c>
      <c r="G44" s="18">
        <v>16606.22</v>
      </c>
    </row>
    <row r="45" spans="1:9" x14ac:dyDescent="0.25">
      <c r="A45" s="41" t="s">
        <v>45</v>
      </c>
      <c r="B45" s="41"/>
      <c r="C45" s="42" t="s">
        <v>10</v>
      </c>
      <c r="D45" s="42" t="s">
        <v>8</v>
      </c>
      <c r="E45" s="16"/>
      <c r="F45" s="21"/>
      <c r="G45" s="22">
        <f>G46</f>
        <v>517400</v>
      </c>
    </row>
    <row r="46" spans="1:9" x14ac:dyDescent="0.25">
      <c r="A46" s="15" t="s">
        <v>46</v>
      </c>
      <c r="B46" s="15"/>
      <c r="C46" s="16" t="s">
        <v>10</v>
      </c>
      <c r="D46" s="16" t="s">
        <v>17</v>
      </c>
      <c r="E46" s="16"/>
      <c r="F46" s="27"/>
      <c r="G46" s="18">
        <f>SUM(G47)</f>
        <v>517400</v>
      </c>
    </row>
    <row r="47" spans="1:9" ht="66.599999999999994" customHeight="1" x14ac:dyDescent="0.25">
      <c r="A47" s="43" t="s">
        <v>47</v>
      </c>
      <c r="B47" s="43"/>
      <c r="C47" s="16" t="s">
        <v>10</v>
      </c>
      <c r="D47" s="16" t="s">
        <v>17</v>
      </c>
      <c r="E47" s="16" t="s">
        <v>107</v>
      </c>
      <c r="F47" s="27"/>
      <c r="G47" s="18">
        <f>SUM(G49:G52)</f>
        <v>517400</v>
      </c>
    </row>
    <row r="48" spans="1:9" ht="24.6" customHeight="1" x14ac:dyDescent="0.25">
      <c r="A48" s="15" t="s">
        <v>48</v>
      </c>
      <c r="B48" s="15"/>
      <c r="C48" s="16" t="s">
        <v>10</v>
      </c>
      <c r="D48" s="16" t="s">
        <v>17</v>
      </c>
      <c r="E48" s="16" t="s">
        <v>117</v>
      </c>
      <c r="F48" s="27"/>
      <c r="G48" s="18">
        <f>SUM(G49:G52)</f>
        <v>517400</v>
      </c>
    </row>
    <row r="49" spans="1:7" x14ac:dyDescent="0.25">
      <c r="A49" s="28" t="s">
        <v>13</v>
      </c>
      <c r="B49" s="28"/>
      <c r="C49" s="16" t="s">
        <v>10</v>
      </c>
      <c r="D49" s="16" t="s">
        <v>17</v>
      </c>
      <c r="E49" s="16" t="s">
        <v>117</v>
      </c>
      <c r="F49" s="27" t="s">
        <v>14</v>
      </c>
      <c r="G49" s="18">
        <v>375525.66</v>
      </c>
    </row>
    <row r="50" spans="1:7" ht="24" customHeight="1" x14ac:dyDescent="0.25">
      <c r="A50" s="28" t="s">
        <v>96</v>
      </c>
      <c r="B50" s="28"/>
      <c r="C50" s="16" t="s">
        <v>10</v>
      </c>
      <c r="D50" s="16" t="s">
        <v>17</v>
      </c>
      <c r="E50" s="16" t="s">
        <v>117</v>
      </c>
      <c r="F50" s="27" t="s">
        <v>15</v>
      </c>
      <c r="G50" s="18">
        <v>112267.35</v>
      </c>
    </row>
    <row r="51" spans="1:7" ht="24.6" customHeight="1" x14ac:dyDescent="0.25">
      <c r="A51" s="31" t="s">
        <v>26</v>
      </c>
      <c r="B51" s="31"/>
      <c r="C51" s="16" t="s">
        <v>10</v>
      </c>
      <c r="D51" s="16" t="s">
        <v>17</v>
      </c>
      <c r="E51" s="16" t="s">
        <v>117</v>
      </c>
      <c r="F51" s="27" t="s">
        <v>27</v>
      </c>
      <c r="G51" s="18">
        <v>4632.7</v>
      </c>
    </row>
    <row r="52" spans="1:7" x14ac:dyDescent="0.25">
      <c r="A52" s="15" t="s">
        <v>18</v>
      </c>
      <c r="B52" s="15"/>
      <c r="C52" s="16" t="s">
        <v>10</v>
      </c>
      <c r="D52" s="16" t="s">
        <v>17</v>
      </c>
      <c r="E52" s="16" t="s">
        <v>117</v>
      </c>
      <c r="F52" s="27" t="s">
        <v>19</v>
      </c>
      <c r="G52" s="18">
        <v>24974.29</v>
      </c>
    </row>
    <row r="53" spans="1:7" ht="20.399999999999999" x14ac:dyDescent="0.25">
      <c r="A53" s="41" t="s">
        <v>49</v>
      </c>
      <c r="B53" s="41"/>
      <c r="C53" s="42" t="s">
        <v>17</v>
      </c>
      <c r="D53" s="42" t="s">
        <v>8</v>
      </c>
      <c r="E53" s="42"/>
      <c r="F53" s="21"/>
      <c r="G53" s="22">
        <f>G54+G59</f>
        <v>2751057.4</v>
      </c>
    </row>
    <row r="54" spans="1:7" ht="34.200000000000003" customHeight="1" x14ac:dyDescent="0.25">
      <c r="A54" s="44" t="s">
        <v>50</v>
      </c>
      <c r="B54" s="44"/>
      <c r="C54" s="45" t="s">
        <v>17</v>
      </c>
      <c r="D54" s="45" t="s">
        <v>51</v>
      </c>
      <c r="E54" s="45" t="s">
        <v>140</v>
      </c>
      <c r="F54" s="24"/>
      <c r="G54" s="25">
        <f>SUM(G55)</f>
        <v>450000</v>
      </c>
    </row>
    <row r="55" spans="1:7" ht="38.4" customHeight="1" x14ac:dyDescent="0.25">
      <c r="A55" s="15" t="s">
        <v>52</v>
      </c>
      <c r="B55" s="15"/>
      <c r="C55" s="16" t="s">
        <v>17</v>
      </c>
      <c r="D55" s="16" t="s">
        <v>51</v>
      </c>
      <c r="E55" s="16" t="s">
        <v>140</v>
      </c>
      <c r="F55" s="16"/>
      <c r="G55" s="18">
        <f>SUM(G56)</f>
        <v>450000</v>
      </c>
    </row>
    <row r="56" spans="1:7" x14ac:dyDescent="0.25">
      <c r="A56" s="15" t="s">
        <v>18</v>
      </c>
      <c r="B56" s="15"/>
      <c r="C56" s="16" t="s">
        <v>17</v>
      </c>
      <c r="D56" s="16" t="s">
        <v>51</v>
      </c>
      <c r="E56" s="16" t="s">
        <v>140</v>
      </c>
      <c r="F56" s="16"/>
      <c r="G56" s="18">
        <f>SUM(G57)</f>
        <v>450000</v>
      </c>
    </row>
    <row r="57" spans="1:7" ht="27" customHeight="1" x14ac:dyDescent="0.25">
      <c r="A57" s="15" t="s">
        <v>93</v>
      </c>
      <c r="B57" s="15"/>
      <c r="C57" s="16" t="s">
        <v>17</v>
      </c>
      <c r="D57" s="16" t="s">
        <v>51</v>
      </c>
      <c r="E57" s="16" t="s">
        <v>140</v>
      </c>
      <c r="F57" s="16"/>
      <c r="G57" s="18">
        <f>SUM(G58)</f>
        <v>450000</v>
      </c>
    </row>
    <row r="58" spans="1:7" x14ac:dyDescent="0.25">
      <c r="A58" s="15" t="s">
        <v>18</v>
      </c>
      <c r="B58" s="15"/>
      <c r="C58" s="16" t="s">
        <v>17</v>
      </c>
      <c r="D58" s="16" t="s">
        <v>51</v>
      </c>
      <c r="E58" s="16" t="s">
        <v>140</v>
      </c>
      <c r="F58" s="16" t="s">
        <v>19</v>
      </c>
      <c r="G58" s="18">
        <v>450000</v>
      </c>
    </row>
    <row r="59" spans="1:7" ht="15.6" customHeight="1" x14ac:dyDescent="0.25">
      <c r="A59" s="44" t="s">
        <v>53</v>
      </c>
      <c r="B59" s="44"/>
      <c r="C59" s="45" t="s">
        <v>17</v>
      </c>
      <c r="D59" s="45" t="s">
        <v>54</v>
      </c>
      <c r="E59" s="45"/>
      <c r="F59" s="24"/>
      <c r="G59" s="25">
        <f>G60</f>
        <v>2301057.4</v>
      </c>
    </row>
    <row r="60" spans="1:7" ht="15" customHeight="1" x14ac:dyDescent="0.25">
      <c r="A60" s="43" t="s">
        <v>55</v>
      </c>
      <c r="B60" s="46"/>
      <c r="C60" s="16" t="s">
        <v>17</v>
      </c>
      <c r="D60" s="16" t="s">
        <v>54</v>
      </c>
      <c r="E60" s="16" t="s">
        <v>107</v>
      </c>
      <c r="F60" s="27"/>
      <c r="G60" s="18">
        <f>G61</f>
        <v>2301057.4</v>
      </c>
    </row>
    <row r="61" spans="1:7" ht="36" customHeight="1" x14ac:dyDescent="0.25">
      <c r="A61" s="43" t="s">
        <v>56</v>
      </c>
      <c r="B61" s="43"/>
      <c r="C61" s="16" t="s">
        <v>17</v>
      </c>
      <c r="D61" s="16" t="s">
        <v>54</v>
      </c>
      <c r="E61" s="16" t="s">
        <v>118</v>
      </c>
      <c r="F61" s="27"/>
      <c r="G61" s="18">
        <f>SUM(G62)</f>
        <v>2301057.4</v>
      </c>
    </row>
    <row r="62" spans="1:7" x14ac:dyDescent="0.25">
      <c r="A62" s="15" t="s">
        <v>18</v>
      </c>
      <c r="B62" s="15"/>
      <c r="C62" s="16" t="s">
        <v>17</v>
      </c>
      <c r="D62" s="16" t="s">
        <v>54</v>
      </c>
      <c r="E62" s="16" t="s">
        <v>118</v>
      </c>
      <c r="F62" s="27" t="s">
        <v>19</v>
      </c>
      <c r="G62" s="18">
        <v>2301057.4</v>
      </c>
    </row>
    <row r="63" spans="1:7" x14ac:dyDescent="0.25">
      <c r="A63" s="41" t="s">
        <v>57</v>
      </c>
      <c r="B63" s="41"/>
      <c r="C63" s="42" t="s">
        <v>21</v>
      </c>
      <c r="D63" s="42" t="s">
        <v>8</v>
      </c>
      <c r="E63" s="16"/>
      <c r="F63" s="21"/>
      <c r="G63" s="22">
        <f>G64+G72</f>
        <v>39314887.859999999</v>
      </c>
    </row>
    <row r="64" spans="1:7" x14ac:dyDescent="0.25">
      <c r="A64" s="44" t="s">
        <v>58</v>
      </c>
      <c r="B64" s="44"/>
      <c r="C64" s="45" t="s">
        <v>21</v>
      </c>
      <c r="D64" s="45" t="s">
        <v>51</v>
      </c>
      <c r="E64" s="45"/>
      <c r="F64" s="30"/>
      <c r="G64" s="25">
        <f>G68+G65</f>
        <v>38914887.859999999</v>
      </c>
    </row>
    <row r="65" spans="1:8" x14ac:dyDescent="0.25">
      <c r="A65" s="15" t="s">
        <v>40</v>
      </c>
      <c r="B65" s="15"/>
      <c r="C65" s="16" t="s">
        <v>21</v>
      </c>
      <c r="D65" s="16" t="s">
        <v>51</v>
      </c>
      <c r="E65" s="16" t="s">
        <v>107</v>
      </c>
      <c r="F65" s="27"/>
      <c r="G65" s="18">
        <f>G66</f>
        <v>3123143</v>
      </c>
    </row>
    <row r="66" spans="1:8" ht="45" customHeight="1" x14ac:dyDescent="0.25">
      <c r="A66" s="15" t="s">
        <v>59</v>
      </c>
      <c r="B66" s="15"/>
      <c r="C66" s="16" t="s">
        <v>21</v>
      </c>
      <c r="D66" s="16" t="s">
        <v>51</v>
      </c>
      <c r="E66" s="16" t="s">
        <v>119</v>
      </c>
      <c r="F66" s="17"/>
      <c r="G66" s="18">
        <f>SUM(G67)</f>
        <v>3123143</v>
      </c>
    </row>
    <row r="67" spans="1:8" ht="23.4" customHeight="1" x14ac:dyDescent="0.25">
      <c r="A67" s="15" t="s">
        <v>18</v>
      </c>
      <c r="B67" s="15"/>
      <c r="C67" s="16" t="s">
        <v>21</v>
      </c>
      <c r="D67" s="16" t="s">
        <v>51</v>
      </c>
      <c r="E67" s="16" t="s">
        <v>119</v>
      </c>
      <c r="F67" s="17" t="s">
        <v>19</v>
      </c>
      <c r="G67" s="18">
        <v>3123143</v>
      </c>
    </row>
    <row r="68" spans="1:8" ht="16.2" customHeight="1" x14ac:dyDescent="0.25">
      <c r="A68" s="47" t="s">
        <v>55</v>
      </c>
      <c r="B68" s="48"/>
      <c r="C68" s="16" t="s">
        <v>21</v>
      </c>
      <c r="D68" s="16" t="s">
        <v>51</v>
      </c>
      <c r="E68" s="16" t="s">
        <v>107</v>
      </c>
      <c r="F68" s="17"/>
      <c r="G68" s="18">
        <f>SUM(G69)</f>
        <v>35791744.859999999</v>
      </c>
    </row>
    <row r="69" spans="1:8" ht="33.6" customHeight="1" x14ac:dyDescent="0.25">
      <c r="A69" s="15" t="s">
        <v>60</v>
      </c>
      <c r="B69" s="15"/>
      <c r="C69" s="16" t="s">
        <v>21</v>
      </c>
      <c r="D69" s="16" t="s">
        <v>51</v>
      </c>
      <c r="E69" s="16" t="s">
        <v>120</v>
      </c>
      <c r="F69" s="17"/>
      <c r="G69" s="18">
        <f>SUM(G70:G71)</f>
        <v>35791744.859999999</v>
      </c>
    </row>
    <row r="70" spans="1:8" x14ac:dyDescent="0.25">
      <c r="A70" s="15" t="s">
        <v>18</v>
      </c>
      <c r="B70" s="15"/>
      <c r="C70" s="16" t="s">
        <v>61</v>
      </c>
      <c r="D70" s="16" t="s">
        <v>51</v>
      </c>
      <c r="E70" s="16" t="s">
        <v>121</v>
      </c>
      <c r="F70" s="17" t="s">
        <v>19</v>
      </c>
      <c r="G70" s="18">
        <v>35648314.859999999</v>
      </c>
    </row>
    <row r="71" spans="1:8" ht="24" customHeight="1" x14ac:dyDescent="0.25">
      <c r="A71" s="15" t="s">
        <v>72</v>
      </c>
      <c r="B71" s="15"/>
      <c r="C71" s="16" t="s">
        <v>61</v>
      </c>
      <c r="D71" s="16" t="s">
        <v>51</v>
      </c>
      <c r="E71" s="16" t="s">
        <v>121</v>
      </c>
      <c r="F71" s="17" t="s">
        <v>162</v>
      </c>
      <c r="G71" s="18">
        <v>143430</v>
      </c>
    </row>
    <row r="72" spans="1:8" x14ac:dyDescent="0.25">
      <c r="A72" s="44" t="s">
        <v>62</v>
      </c>
      <c r="B72" s="44"/>
      <c r="C72" s="45" t="s">
        <v>21</v>
      </c>
      <c r="D72" s="45" t="s">
        <v>63</v>
      </c>
      <c r="E72" s="45"/>
      <c r="F72" s="30"/>
      <c r="G72" s="25">
        <f>G73</f>
        <v>400000</v>
      </c>
    </row>
    <row r="73" spans="1:8" x14ac:dyDescent="0.25">
      <c r="A73" s="46" t="s">
        <v>11</v>
      </c>
      <c r="B73" s="46"/>
      <c r="C73" s="16" t="s">
        <v>21</v>
      </c>
      <c r="D73" s="16" t="s">
        <v>63</v>
      </c>
      <c r="E73" s="16" t="s">
        <v>107</v>
      </c>
      <c r="F73" s="17"/>
      <c r="G73" s="18">
        <f>G74+G76</f>
        <v>400000</v>
      </c>
    </row>
    <row r="74" spans="1:8" ht="16.2" customHeight="1" x14ac:dyDescent="0.25">
      <c r="A74" s="15" t="s">
        <v>64</v>
      </c>
      <c r="B74" s="15"/>
      <c r="C74" s="16" t="s">
        <v>21</v>
      </c>
      <c r="D74" s="16" t="s">
        <v>63</v>
      </c>
      <c r="E74" s="16" t="s">
        <v>122</v>
      </c>
      <c r="F74" s="17"/>
      <c r="G74" s="18">
        <f>G75</f>
        <v>200000</v>
      </c>
    </row>
    <row r="75" spans="1:8" ht="15.6" customHeight="1" x14ac:dyDescent="0.25">
      <c r="A75" s="15" t="s">
        <v>18</v>
      </c>
      <c r="B75" s="15"/>
      <c r="C75" s="16" t="s">
        <v>21</v>
      </c>
      <c r="D75" s="16" t="s">
        <v>63</v>
      </c>
      <c r="E75" s="16" t="s">
        <v>122</v>
      </c>
      <c r="F75" s="17" t="s">
        <v>19</v>
      </c>
      <c r="G75" s="18">
        <v>200000</v>
      </c>
    </row>
    <row r="76" spans="1:8" ht="30.6" x14ac:dyDescent="0.25">
      <c r="A76" s="49" t="s">
        <v>65</v>
      </c>
      <c r="B76" s="49"/>
      <c r="C76" s="16" t="s">
        <v>21</v>
      </c>
      <c r="D76" s="16" t="s">
        <v>63</v>
      </c>
      <c r="E76" s="16" t="s">
        <v>123</v>
      </c>
      <c r="F76" s="17"/>
      <c r="G76" s="18">
        <f>G77</f>
        <v>200000</v>
      </c>
    </row>
    <row r="77" spans="1:8" x14ac:dyDescent="0.25">
      <c r="A77" s="15" t="s">
        <v>18</v>
      </c>
      <c r="B77" s="15"/>
      <c r="C77" s="16" t="s">
        <v>21</v>
      </c>
      <c r="D77" s="16" t="s">
        <v>63</v>
      </c>
      <c r="E77" s="16" t="s">
        <v>123</v>
      </c>
      <c r="F77" s="17" t="s">
        <v>19</v>
      </c>
      <c r="G77" s="18">
        <v>200000</v>
      </c>
    </row>
    <row r="78" spans="1:8" x14ac:dyDescent="0.25">
      <c r="A78" s="41" t="s">
        <v>66</v>
      </c>
      <c r="B78" s="41"/>
      <c r="C78" s="42" t="s">
        <v>67</v>
      </c>
      <c r="D78" s="42" t="s">
        <v>8</v>
      </c>
      <c r="E78" s="16"/>
      <c r="F78" s="21"/>
      <c r="G78" s="22">
        <f>SUM(G102,G87,G79)</f>
        <v>40399928.520000003</v>
      </c>
    </row>
    <row r="79" spans="1:8" x14ac:dyDescent="0.25">
      <c r="A79" s="44" t="s">
        <v>68</v>
      </c>
      <c r="B79" s="44"/>
      <c r="C79" s="45" t="s">
        <v>67</v>
      </c>
      <c r="D79" s="45" t="s">
        <v>7</v>
      </c>
      <c r="E79" s="45"/>
      <c r="F79" s="24"/>
      <c r="G79" s="25">
        <f>G83+G80</f>
        <v>1065545.45</v>
      </c>
    </row>
    <row r="80" spans="1:8" x14ac:dyDescent="0.25">
      <c r="A80" s="15" t="s">
        <v>40</v>
      </c>
      <c r="B80" s="41"/>
      <c r="C80" s="16" t="s">
        <v>67</v>
      </c>
      <c r="D80" s="16" t="s">
        <v>7</v>
      </c>
      <c r="E80" s="16" t="s">
        <v>107</v>
      </c>
      <c r="F80" s="27"/>
      <c r="G80" s="18">
        <f>G81</f>
        <v>4006</v>
      </c>
      <c r="H80" s="5"/>
    </row>
    <row r="81" spans="1:7" ht="67.8" customHeight="1" x14ac:dyDescent="0.25">
      <c r="A81" s="15" t="s">
        <v>69</v>
      </c>
      <c r="B81" s="15"/>
      <c r="C81" s="16" t="s">
        <v>67</v>
      </c>
      <c r="D81" s="16" t="s">
        <v>7</v>
      </c>
      <c r="E81" s="16" t="s">
        <v>124</v>
      </c>
      <c r="F81" s="17"/>
      <c r="G81" s="18">
        <f>SUM(G82)</f>
        <v>4006</v>
      </c>
    </row>
    <row r="82" spans="1:7" ht="17.399999999999999" customHeight="1" x14ac:dyDescent="0.25">
      <c r="A82" s="15" t="s">
        <v>18</v>
      </c>
      <c r="B82" s="15"/>
      <c r="C82" s="16" t="s">
        <v>67</v>
      </c>
      <c r="D82" s="16" t="s">
        <v>7</v>
      </c>
      <c r="E82" s="16" t="s">
        <v>124</v>
      </c>
      <c r="F82" s="17" t="s">
        <v>19</v>
      </c>
      <c r="G82" s="18">
        <v>4006</v>
      </c>
    </row>
    <row r="83" spans="1:7" x14ac:dyDescent="0.25">
      <c r="A83" s="15" t="s">
        <v>176</v>
      </c>
      <c r="B83" s="15"/>
      <c r="C83" s="16" t="s">
        <v>67</v>
      </c>
      <c r="D83" s="16" t="s">
        <v>7</v>
      </c>
      <c r="E83" s="16" t="s">
        <v>173</v>
      </c>
      <c r="F83" s="27" t="s">
        <v>157</v>
      </c>
      <c r="G83" s="18">
        <f>SUM(G84)</f>
        <v>1061539.45</v>
      </c>
    </row>
    <row r="84" spans="1:7" ht="20.399999999999999" customHeight="1" x14ac:dyDescent="0.25">
      <c r="A84" s="15" t="s">
        <v>175</v>
      </c>
      <c r="B84" s="15"/>
      <c r="C84" s="16" t="s">
        <v>67</v>
      </c>
      <c r="D84" s="16" t="s">
        <v>7</v>
      </c>
      <c r="E84" s="16" t="s">
        <v>173</v>
      </c>
      <c r="F84" s="27" t="s">
        <v>145</v>
      </c>
      <c r="G84" s="18">
        <f>SUM(G85)</f>
        <v>1061539.45</v>
      </c>
    </row>
    <row r="85" spans="1:7" ht="30.6" x14ac:dyDescent="0.25">
      <c r="A85" s="15" t="s">
        <v>174</v>
      </c>
      <c r="B85" s="15"/>
      <c r="C85" s="16" t="s">
        <v>67</v>
      </c>
      <c r="D85" s="16" t="s">
        <v>7</v>
      </c>
      <c r="E85" s="16" t="s">
        <v>173</v>
      </c>
      <c r="F85" s="27" t="s">
        <v>167</v>
      </c>
      <c r="G85" s="18">
        <f>SUM(G86)</f>
        <v>1061539.45</v>
      </c>
    </row>
    <row r="86" spans="1:7" ht="40.799999999999997" x14ac:dyDescent="0.25">
      <c r="A86" s="15" t="s">
        <v>168</v>
      </c>
      <c r="B86" s="15"/>
      <c r="C86" s="16" t="s">
        <v>67</v>
      </c>
      <c r="D86" s="16" t="s">
        <v>7</v>
      </c>
      <c r="E86" s="16" t="s">
        <v>173</v>
      </c>
      <c r="F86" s="27" t="s">
        <v>169</v>
      </c>
      <c r="G86" s="18">
        <v>1061539.45</v>
      </c>
    </row>
    <row r="87" spans="1:7" x14ac:dyDescent="0.25">
      <c r="A87" s="50" t="s">
        <v>70</v>
      </c>
      <c r="B87" s="50"/>
      <c r="C87" s="45" t="s">
        <v>67</v>
      </c>
      <c r="D87" s="45" t="s">
        <v>10</v>
      </c>
      <c r="E87" s="45"/>
      <c r="F87" s="30"/>
      <c r="G87" s="51">
        <f>G88+G91</f>
        <v>12557755.949999999</v>
      </c>
    </row>
    <row r="88" spans="1:7" ht="17.399999999999999" customHeight="1" x14ac:dyDescent="0.25">
      <c r="A88" s="15" t="s">
        <v>40</v>
      </c>
      <c r="B88" s="15"/>
      <c r="C88" s="16" t="s">
        <v>67</v>
      </c>
      <c r="D88" s="16" t="s">
        <v>10</v>
      </c>
      <c r="E88" s="16" t="s">
        <v>107</v>
      </c>
      <c r="F88" s="17"/>
      <c r="G88" s="18">
        <f>G89</f>
        <v>347982</v>
      </c>
    </row>
    <row r="89" spans="1:7" ht="55.8" customHeight="1" x14ac:dyDescent="0.25">
      <c r="A89" s="44" t="s">
        <v>71</v>
      </c>
      <c r="B89" s="44"/>
      <c r="C89" s="45" t="s">
        <v>67</v>
      </c>
      <c r="D89" s="45" t="s">
        <v>10</v>
      </c>
      <c r="E89" s="45" t="s">
        <v>125</v>
      </c>
      <c r="F89" s="30"/>
      <c r="G89" s="25">
        <f>G90</f>
        <v>347982</v>
      </c>
    </row>
    <row r="90" spans="1:7" x14ac:dyDescent="0.25">
      <c r="A90" s="15" t="s">
        <v>18</v>
      </c>
      <c r="B90" s="15"/>
      <c r="C90" s="16" t="s">
        <v>67</v>
      </c>
      <c r="D90" s="16" t="s">
        <v>10</v>
      </c>
      <c r="E90" s="16" t="s">
        <v>125</v>
      </c>
      <c r="F90" s="17" t="s">
        <v>19</v>
      </c>
      <c r="G90" s="18">
        <v>347982</v>
      </c>
    </row>
    <row r="91" spans="1:7" x14ac:dyDescent="0.25">
      <c r="A91" s="47" t="s">
        <v>55</v>
      </c>
      <c r="B91" s="48"/>
      <c r="C91" s="16" t="s">
        <v>67</v>
      </c>
      <c r="D91" s="16" t="s">
        <v>10</v>
      </c>
      <c r="E91" s="16" t="s">
        <v>107</v>
      </c>
      <c r="F91" s="17"/>
      <c r="G91" s="18">
        <f>SUM(G97+G96+G95+G92)</f>
        <v>12209773.949999999</v>
      </c>
    </row>
    <row r="92" spans="1:7" ht="40.799999999999997" x14ac:dyDescent="0.25">
      <c r="A92" s="52" t="s">
        <v>126</v>
      </c>
      <c r="B92" s="52"/>
      <c r="C92" s="45" t="s">
        <v>67</v>
      </c>
      <c r="D92" s="45" t="s">
        <v>10</v>
      </c>
      <c r="E92" s="45" t="s">
        <v>136</v>
      </c>
      <c r="F92" s="30"/>
      <c r="G92" s="25">
        <f>SUM(G93:G94)</f>
        <v>3615702.48</v>
      </c>
    </row>
    <row r="93" spans="1:7" ht="20.399999999999999" x14ac:dyDescent="0.25">
      <c r="A93" s="15" t="s">
        <v>72</v>
      </c>
      <c r="B93" s="15"/>
      <c r="C93" s="16" t="s">
        <v>67</v>
      </c>
      <c r="D93" s="16" t="s">
        <v>10</v>
      </c>
      <c r="E93" s="16" t="s">
        <v>136</v>
      </c>
      <c r="F93" s="17" t="s">
        <v>162</v>
      </c>
      <c r="G93" s="18">
        <v>115702.48</v>
      </c>
    </row>
    <row r="94" spans="1:7" ht="25.8" customHeight="1" x14ac:dyDescent="0.25">
      <c r="A94" s="15" t="s">
        <v>72</v>
      </c>
      <c r="B94" s="15"/>
      <c r="C94" s="16" t="s">
        <v>67</v>
      </c>
      <c r="D94" s="16" t="s">
        <v>10</v>
      </c>
      <c r="E94" s="16" t="s">
        <v>136</v>
      </c>
      <c r="F94" s="17" t="s">
        <v>162</v>
      </c>
      <c r="G94" s="18">
        <v>3500000</v>
      </c>
    </row>
    <row r="95" spans="1:7" x14ac:dyDescent="0.25">
      <c r="A95" s="44" t="s">
        <v>18</v>
      </c>
      <c r="B95" s="44"/>
      <c r="C95" s="45" t="s">
        <v>67</v>
      </c>
      <c r="D95" s="45" t="s">
        <v>10</v>
      </c>
      <c r="E95" s="45" t="s">
        <v>141</v>
      </c>
      <c r="F95" s="30" t="s">
        <v>19</v>
      </c>
      <c r="G95" s="25">
        <v>5153982.17</v>
      </c>
    </row>
    <row r="96" spans="1:7" ht="20.399999999999999" x14ac:dyDescent="0.25">
      <c r="A96" s="44" t="s">
        <v>72</v>
      </c>
      <c r="B96" s="44"/>
      <c r="C96" s="45" t="s">
        <v>67</v>
      </c>
      <c r="D96" s="45" t="s">
        <v>10</v>
      </c>
      <c r="E96" s="45" t="s">
        <v>141</v>
      </c>
      <c r="F96" s="30" t="s">
        <v>162</v>
      </c>
      <c r="G96" s="25">
        <v>1550089.3</v>
      </c>
    </row>
    <row r="97" spans="1:8" ht="33.6" customHeight="1" x14ac:dyDescent="0.25">
      <c r="A97" s="44" t="s">
        <v>164</v>
      </c>
      <c r="B97" s="44"/>
      <c r="C97" s="45" t="s">
        <v>67</v>
      </c>
      <c r="D97" s="45" t="s">
        <v>10</v>
      </c>
      <c r="E97" s="45" t="s">
        <v>171</v>
      </c>
      <c r="F97" s="30" t="s">
        <v>157</v>
      </c>
      <c r="G97" s="25">
        <f>SUM(G98)</f>
        <v>1890000</v>
      </c>
    </row>
    <row r="98" spans="1:8" ht="20.399999999999999" x14ac:dyDescent="0.25">
      <c r="A98" s="15" t="s">
        <v>165</v>
      </c>
      <c r="B98" s="15"/>
      <c r="C98" s="16" t="s">
        <v>67</v>
      </c>
      <c r="D98" s="16" t="s">
        <v>10</v>
      </c>
      <c r="E98" s="16" t="s">
        <v>170</v>
      </c>
      <c r="F98" s="17" t="s">
        <v>157</v>
      </c>
      <c r="G98" s="18">
        <f>SUM(G99)</f>
        <v>1890000</v>
      </c>
    </row>
    <row r="99" spans="1:8" x14ac:dyDescent="0.25">
      <c r="A99" s="15" t="s">
        <v>147</v>
      </c>
      <c r="B99" s="15"/>
      <c r="C99" s="16" t="s">
        <v>67</v>
      </c>
      <c r="D99" s="16" t="s">
        <v>10</v>
      </c>
      <c r="E99" s="16" t="s">
        <v>170</v>
      </c>
      <c r="F99" s="17" t="s">
        <v>145</v>
      </c>
      <c r="G99" s="18">
        <f>SUM(G100)</f>
        <v>1890000</v>
      </c>
    </row>
    <row r="100" spans="1:8" ht="35.4" customHeight="1" x14ac:dyDescent="0.25">
      <c r="A100" s="15" t="s">
        <v>166</v>
      </c>
      <c r="B100" s="15"/>
      <c r="C100" s="16" t="s">
        <v>67</v>
      </c>
      <c r="D100" s="16" t="s">
        <v>10</v>
      </c>
      <c r="E100" s="16" t="s">
        <v>170</v>
      </c>
      <c r="F100" s="17" t="s">
        <v>167</v>
      </c>
      <c r="G100" s="18">
        <f>SUM(G101)</f>
        <v>1890000</v>
      </c>
    </row>
    <row r="101" spans="1:8" ht="45.6" customHeight="1" x14ac:dyDescent="0.25">
      <c r="A101" s="15" t="s">
        <v>168</v>
      </c>
      <c r="B101" s="15"/>
      <c r="C101" s="16" t="s">
        <v>67</v>
      </c>
      <c r="D101" s="16" t="s">
        <v>10</v>
      </c>
      <c r="E101" s="16" t="s">
        <v>170</v>
      </c>
      <c r="F101" s="17" t="s">
        <v>169</v>
      </c>
      <c r="G101" s="18">
        <v>1890000</v>
      </c>
    </row>
    <row r="102" spans="1:8" x14ac:dyDescent="0.25">
      <c r="A102" s="53" t="s">
        <v>74</v>
      </c>
      <c r="B102" s="53"/>
      <c r="C102" s="45" t="s">
        <v>67</v>
      </c>
      <c r="D102" s="45" t="s">
        <v>17</v>
      </c>
      <c r="E102" s="45"/>
      <c r="F102" s="30"/>
      <c r="G102" s="51">
        <f>G103+G108</f>
        <v>26776627.120000001</v>
      </c>
    </row>
    <row r="103" spans="1:8" ht="15.6" customHeight="1" x14ac:dyDescent="0.25">
      <c r="A103" s="15" t="s">
        <v>40</v>
      </c>
      <c r="B103" s="41"/>
      <c r="C103" s="16" t="s">
        <v>67</v>
      </c>
      <c r="D103" s="16" t="s">
        <v>17</v>
      </c>
      <c r="E103" s="16" t="s">
        <v>107</v>
      </c>
      <c r="F103" s="17"/>
      <c r="G103" s="18">
        <f>G104+G106</f>
        <v>1310658</v>
      </c>
    </row>
    <row r="104" spans="1:8" ht="28.8" customHeight="1" x14ac:dyDescent="0.25">
      <c r="A104" s="15" t="s">
        <v>75</v>
      </c>
      <c r="B104" s="15"/>
      <c r="C104" s="16" t="s">
        <v>67</v>
      </c>
      <c r="D104" s="16" t="s">
        <v>17</v>
      </c>
      <c r="E104" s="16" t="s">
        <v>127</v>
      </c>
      <c r="F104" s="16"/>
      <c r="G104" s="18">
        <f>G105</f>
        <v>1216780</v>
      </c>
    </row>
    <row r="105" spans="1:8" x14ac:dyDescent="0.25">
      <c r="A105" s="15" t="s">
        <v>18</v>
      </c>
      <c r="B105" s="15"/>
      <c r="C105" s="16" t="s">
        <v>67</v>
      </c>
      <c r="D105" s="16" t="s">
        <v>17</v>
      </c>
      <c r="E105" s="16" t="s">
        <v>127</v>
      </c>
      <c r="F105" s="16" t="s">
        <v>19</v>
      </c>
      <c r="G105" s="18">
        <v>1216780</v>
      </c>
    </row>
    <row r="106" spans="1:8" ht="24.6" customHeight="1" x14ac:dyDescent="0.25">
      <c r="A106" s="15" t="s">
        <v>76</v>
      </c>
      <c r="B106" s="15"/>
      <c r="C106" s="16" t="s">
        <v>67</v>
      </c>
      <c r="D106" s="16" t="s">
        <v>17</v>
      </c>
      <c r="E106" s="16" t="s">
        <v>128</v>
      </c>
      <c r="F106" s="16"/>
      <c r="G106" s="18">
        <f>G107</f>
        <v>93878</v>
      </c>
    </row>
    <row r="107" spans="1:8" x14ac:dyDescent="0.25">
      <c r="A107" s="15" t="s">
        <v>18</v>
      </c>
      <c r="B107" s="15"/>
      <c r="C107" s="16" t="s">
        <v>67</v>
      </c>
      <c r="D107" s="16" t="s">
        <v>17</v>
      </c>
      <c r="E107" s="16" t="s">
        <v>128</v>
      </c>
      <c r="F107" s="16" t="s">
        <v>19</v>
      </c>
      <c r="G107" s="18">
        <v>93878</v>
      </c>
    </row>
    <row r="108" spans="1:8" x14ac:dyDescent="0.25">
      <c r="A108" s="47" t="s">
        <v>55</v>
      </c>
      <c r="B108" s="48"/>
      <c r="C108" s="16" t="s">
        <v>67</v>
      </c>
      <c r="D108" s="16" t="s">
        <v>17</v>
      </c>
      <c r="E108" s="16" t="s">
        <v>107</v>
      </c>
      <c r="F108" s="54"/>
      <c r="G108" s="18">
        <f>G109+G111+G113+G116</f>
        <v>25465969.120000001</v>
      </c>
      <c r="H108" s="5"/>
    </row>
    <row r="109" spans="1:8" x14ac:dyDescent="0.25">
      <c r="A109" s="55" t="s">
        <v>77</v>
      </c>
      <c r="B109" s="55"/>
      <c r="C109" s="16" t="s">
        <v>67</v>
      </c>
      <c r="D109" s="16" t="s">
        <v>17</v>
      </c>
      <c r="E109" s="16" t="s">
        <v>129</v>
      </c>
      <c r="F109" s="17"/>
      <c r="G109" s="18">
        <f>SUM(G110)</f>
        <v>10511812.65</v>
      </c>
      <c r="H109" s="5"/>
    </row>
    <row r="110" spans="1:8" ht="24" customHeight="1" x14ac:dyDescent="0.25">
      <c r="A110" s="15" t="s">
        <v>18</v>
      </c>
      <c r="B110" s="15"/>
      <c r="C110" s="16" t="s">
        <v>67</v>
      </c>
      <c r="D110" s="16" t="s">
        <v>17</v>
      </c>
      <c r="E110" s="16" t="s">
        <v>129</v>
      </c>
      <c r="F110" s="17" t="s">
        <v>19</v>
      </c>
      <c r="G110" s="18">
        <v>10511812.65</v>
      </c>
      <c r="H110" s="5"/>
    </row>
    <row r="111" spans="1:8" x14ac:dyDescent="0.25">
      <c r="A111" s="56" t="s">
        <v>78</v>
      </c>
      <c r="B111" s="56"/>
      <c r="C111" s="16" t="s">
        <v>67</v>
      </c>
      <c r="D111" s="16" t="s">
        <v>17</v>
      </c>
      <c r="E111" s="16" t="s">
        <v>130</v>
      </c>
      <c r="F111" s="17"/>
      <c r="G111" s="18">
        <f>G112</f>
        <v>1000000</v>
      </c>
    </row>
    <row r="112" spans="1:8" x14ac:dyDescent="0.25">
      <c r="A112" s="15" t="s">
        <v>18</v>
      </c>
      <c r="B112" s="15"/>
      <c r="C112" s="16" t="s">
        <v>67</v>
      </c>
      <c r="D112" s="16" t="s">
        <v>17</v>
      </c>
      <c r="E112" s="16" t="s">
        <v>130</v>
      </c>
      <c r="F112" s="17" t="s">
        <v>19</v>
      </c>
      <c r="G112" s="18">
        <v>1000000</v>
      </c>
    </row>
    <row r="113" spans="1:8" x14ac:dyDescent="0.25">
      <c r="A113" s="15" t="s">
        <v>79</v>
      </c>
      <c r="B113" s="15"/>
      <c r="C113" s="16" t="s">
        <v>67</v>
      </c>
      <c r="D113" s="16" t="s">
        <v>17</v>
      </c>
      <c r="E113" s="16" t="s">
        <v>131</v>
      </c>
      <c r="F113" s="17"/>
      <c r="G113" s="18">
        <f>G114+G115</f>
        <v>300000</v>
      </c>
    </row>
    <row r="114" spans="1:8" ht="25.8" customHeight="1" x14ac:dyDescent="0.25">
      <c r="A114" s="15" t="s">
        <v>72</v>
      </c>
      <c r="B114" s="15"/>
      <c r="C114" s="16" t="s">
        <v>67</v>
      </c>
      <c r="D114" s="16" t="s">
        <v>17</v>
      </c>
      <c r="E114" s="16" t="s">
        <v>131</v>
      </c>
      <c r="F114" s="17" t="s">
        <v>73</v>
      </c>
      <c r="G114" s="18"/>
    </row>
    <row r="115" spans="1:8" ht="18" customHeight="1" x14ac:dyDescent="0.25">
      <c r="A115" s="15" t="s">
        <v>18</v>
      </c>
      <c r="B115" s="15"/>
      <c r="C115" s="16" t="s">
        <v>67</v>
      </c>
      <c r="D115" s="16" t="s">
        <v>17</v>
      </c>
      <c r="E115" s="16" t="s">
        <v>131</v>
      </c>
      <c r="F115" s="17" t="s">
        <v>19</v>
      </c>
      <c r="G115" s="18">
        <v>300000</v>
      </c>
    </row>
    <row r="116" spans="1:8" ht="16.2" customHeight="1" x14ac:dyDescent="0.25">
      <c r="A116" s="15" t="s">
        <v>80</v>
      </c>
      <c r="B116" s="15"/>
      <c r="C116" s="16" t="s">
        <v>67</v>
      </c>
      <c r="D116" s="16" t="s">
        <v>17</v>
      </c>
      <c r="E116" s="16" t="s">
        <v>132</v>
      </c>
      <c r="F116" s="17"/>
      <c r="G116" s="18">
        <f>SUM(G117:G118)</f>
        <v>13654156.470000001</v>
      </c>
    </row>
    <row r="117" spans="1:8" ht="27" customHeight="1" x14ac:dyDescent="0.25">
      <c r="A117" s="15" t="s">
        <v>72</v>
      </c>
      <c r="B117" s="15"/>
      <c r="C117" s="16" t="s">
        <v>67</v>
      </c>
      <c r="D117" s="16" t="s">
        <v>17</v>
      </c>
      <c r="E117" s="16" t="s">
        <v>132</v>
      </c>
      <c r="F117" s="17" t="s">
        <v>73</v>
      </c>
      <c r="G117" s="18"/>
      <c r="H117" s="5"/>
    </row>
    <row r="118" spans="1:8" x14ac:dyDescent="0.25">
      <c r="A118" s="15" t="s">
        <v>18</v>
      </c>
      <c r="B118" s="15"/>
      <c r="C118" s="16" t="s">
        <v>67</v>
      </c>
      <c r="D118" s="16" t="s">
        <v>17</v>
      </c>
      <c r="E118" s="16" t="s">
        <v>132</v>
      </c>
      <c r="F118" s="17" t="s">
        <v>19</v>
      </c>
      <c r="G118" s="18">
        <v>13654156.470000001</v>
      </c>
    </row>
    <row r="119" spans="1:8" x14ac:dyDescent="0.25">
      <c r="A119" s="41" t="s">
        <v>160</v>
      </c>
      <c r="B119" s="41"/>
      <c r="C119" s="42" t="s">
        <v>149</v>
      </c>
      <c r="D119" s="42" t="s">
        <v>8</v>
      </c>
      <c r="E119" s="42"/>
      <c r="F119" s="57"/>
      <c r="G119" s="22">
        <f t="shared" ref="G119:G124" si="0">SUM(G120)</f>
        <v>79999.990000000005</v>
      </c>
    </row>
    <row r="120" spans="1:8" ht="19.5" customHeight="1" x14ac:dyDescent="0.25">
      <c r="A120" s="15" t="s">
        <v>154</v>
      </c>
      <c r="B120" s="15"/>
      <c r="C120" s="16" t="s">
        <v>149</v>
      </c>
      <c r="D120" s="16" t="s">
        <v>67</v>
      </c>
      <c r="E120" s="16" t="s">
        <v>159</v>
      </c>
      <c r="F120" s="17"/>
      <c r="G120" s="18">
        <f t="shared" si="0"/>
        <v>79999.990000000005</v>
      </c>
    </row>
    <row r="121" spans="1:8" ht="20.399999999999999" x14ac:dyDescent="0.25">
      <c r="A121" s="15" t="s">
        <v>152</v>
      </c>
      <c r="B121" s="15"/>
      <c r="C121" s="16" t="s">
        <v>149</v>
      </c>
      <c r="D121" s="16" t="s">
        <v>67</v>
      </c>
      <c r="E121" s="16" t="s">
        <v>107</v>
      </c>
      <c r="F121" s="17" t="s">
        <v>157</v>
      </c>
      <c r="G121" s="18">
        <f t="shared" si="0"/>
        <v>79999.990000000005</v>
      </c>
    </row>
    <row r="122" spans="1:8" ht="25.2" customHeight="1" x14ac:dyDescent="0.25">
      <c r="A122" s="15" t="s">
        <v>153</v>
      </c>
      <c r="B122" s="15"/>
      <c r="C122" s="16" t="s">
        <v>149</v>
      </c>
      <c r="D122" s="16" t="s">
        <v>67</v>
      </c>
      <c r="E122" s="16" t="s">
        <v>158</v>
      </c>
      <c r="F122" s="17" t="s">
        <v>157</v>
      </c>
      <c r="G122" s="18">
        <f t="shared" si="0"/>
        <v>79999.990000000005</v>
      </c>
    </row>
    <row r="123" spans="1:8" ht="26.4" customHeight="1" x14ac:dyDescent="0.25">
      <c r="A123" s="15" t="s">
        <v>151</v>
      </c>
      <c r="B123" s="15"/>
      <c r="C123" s="16" t="s">
        <v>149</v>
      </c>
      <c r="D123" s="16" t="s">
        <v>67</v>
      </c>
      <c r="E123" s="16" t="s">
        <v>158</v>
      </c>
      <c r="F123" s="17" t="s">
        <v>156</v>
      </c>
      <c r="G123" s="18">
        <f t="shared" si="0"/>
        <v>79999.990000000005</v>
      </c>
    </row>
    <row r="124" spans="1:8" ht="25.2" customHeight="1" x14ac:dyDescent="0.25">
      <c r="A124" s="15" t="s">
        <v>150</v>
      </c>
      <c r="B124" s="15"/>
      <c r="C124" s="16" t="s">
        <v>149</v>
      </c>
      <c r="D124" s="16" t="s">
        <v>67</v>
      </c>
      <c r="E124" s="16" t="s">
        <v>158</v>
      </c>
      <c r="F124" s="17" t="s">
        <v>155</v>
      </c>
      <c r="G124" s="18">
        <f t="shared" si="0"/>
        <v>79999.990000000005</v>
      </c>
    </row>
    <row r="125" spans="1:8" ht="27.75" customHeight="1" x14ac:dyDescent="0.25">
      <c r="A125" s="15" t="s">
        <v>18</v>
      </c>
      <c r="B125" s="15"/>
      <c r="C125" s="16" t="s">
        <v>149</v>
      </c>
      <c r="D125" s="16" t="s">
        <v>67</v>
      </c>
      <c r="E125" s="16" t="s">
        <v>158</v>
      </c>
      <c r="F125" s="17" t="s">
        <v>19</v>
      </c>
      <c r="G125" s="18">
        <v>79999.990000000005</v>
      </c>
    </row>
    <row r="126" spans="1:8" ht="16.8" customHeight="1" x14ac:dyDescent="0.25">
      <c r="A126" s="58" t="s">
        <v>82</v>
      </c>
      <c r="B126" s="58"/>
      <c r="C126" s="42" t="s">
        <v>83</v>
      </c>
      <c r="D126" s="42" t="s">
        <v>8</v>
      </c>
      <c r="E126" s="42"/>
      <c r="F126" s="57"/>
      <c r="G126" s="22">
        <f>G127</f>
        <v>1525800</v>
      </c>
    </row>
    <row r="127" spans="1:8" ht="17.399999999999999" customHeight="1" x14ac:dyDescent="0.25">
      <c r="A127" s="15" t="s">
        <v>84</v>
      </c>
      <c r="B127" s="15"/>
      <c r="C127" s="16" t="s">
        <v>83</v>
      </c>
      <c r="D127" s="16" t="s">
        <v>21</v>
      </c>
      <c r="E127" s="16" t="s">
        <v>161</v>
      </c>
      <c r="F127" s="17"/>
      <c r="G127" s="18">
        <f>G128</f>
        <v>1525800</v>
      </c>
    </row>
    <row r="128" spans="1:8" ht="15.6" customHeight="1" x14ac:dyDescent="0.25">
      <c r="A128" s="43" t="s">
        <v>81</v>
      </c>
      <c r="B128" s="43"/>
      <c r="C128" s="16" t="s">
        <v>83</v>
      </c>
      <c r="D128" s="16" t="s">
        <v>21</v>
      </c>
      <c r="E128" s="16" t="s">
        <v>133</v>
      </c>
      <c r="F128" s="17"/>
      <c r="G128" s="18">
        <f>G130+G129</f>
        <v>1525800</v>
      </c>
      <c r="H128" t="s">
        <v>139</v>
      </c>
    </row>
    <row r="129" spans="1:7" ht="27" customHeight="1" x14ac:dyDescent="0.25">
      <c r="A129" s="31" t="s">
        <v>26</v>
      </c>
      <c r="B129" s="31"/>
      <c r="C129" s="16" t="s">
        <v>83</v>
      </c>
      <c r="D129" s="16" t="s">
        <v>21</v>
      </c>
      <c r="E129" s="16" t="s">
        <v>133</v>
      </c>
      <c r="F129" s="17" t="s">
        <v>27</v>
      </c>
      <c r="G129" s="18">
        <v>49144.800000000003</v>
      </c>
    </row>
    <row r="130" spans="1:7" ht="16.2" customHeight="1" x14ac:dyDescent="0.25">
      <c r="A130" s="15" t="s">
        <v>18</v>
      </c>
      <c r="B130" s="15"/>
      <c r="C130" s="16" t="s">
        <v>83</v>
      </c>
      <c r="D130" s="16" t="s">
        <v>21</v>
      </c>
      <c r="E130" s="16" t="s">
        <v>133</v>
      </c>
      <c r="F130" s="17" t="s">
        <v>19</v>
      </c>
      <c r="G130" s="18">
        <v>1476655.2</v>
      </c>
    </row>
    <row r="131" spans="1:7" x14ac:dyDescent="0.25">
      <c r="A131" s="41" t="s">
        <v>85</v>
      </c>
      <c r="B131" s="41"/>
      <c r="C131" s="16" t="s">
        <v>54</v>
      </c>
      <c r="D131" s="16" t="s">
        <v>8</v>
      </c>
      <c r="E131" s="16"/>
      <c r="F131" s="17"/>
      <c r="G131" s="22">
        <f>SUM(G132)</f>
        <v>821000</v>
      </c>
    </row>
    <row r="132" spans="1:7" ht="54.6" customHeight="1" x14ac:dyDescent="0.25">
      <c r="A132" s="15" t="s">
        <v>86</v>
      </c>
      <c r="B132" s="15"/>
      <c r="C132" s="16" t="s">
        <v>54</v>
      </c>
      <c r="D132" s="16" t="s">
        <v>17</v>
      </c>
      <c r="E132" s="16" t="s">
        <v>134</v>
      </c>
      <c r="F132" s="17"/>
      <c r="G132" s="18">
        <f>SUM(G133:G133)</f>
        <v>821000</v>
      </c>
    </row>
    <row r="133" spans="1:7" ht="28.2" customHeight="1" x14ac:dyDescent="0.25">
      <c r="A133" s="15" t="s">
        <v>95</v>
      </c>
      <c r="B133" s="15"/>
      <c r="C133" s="16" t="s">
        <v>54</v>
      </c>
      <c r="D133" s="16" t="s">
        <v>17</v>
      </c>
      <c r="E133" s="16" t="s">
        <v>134</v>
      </c>
      <c r="F133" s="17" t="s">
        <v>87</v>
      </c>
      <c r="G133" s="18">
        <v>821000</v>
      </c>
    </row>
    <row r="134" spans="1:7" ht="15.6" customHeight="1" x14ac:dyDescent="0.25">
      <c r="A134" s="41" t="s">
        <v>88</v>
      </c>
      <c r="B134" s="41"/>
      <c r="C134" s="42" t="s">
        <v>34</v>
      </c>
      <c r="D134" s="42" t="s">
        <v>8</v>
      </c>
      <c r="E134" s="16"/>
      <c r="F134" s="21"/>
      <c r="G134" s="22">
        <f>SUM(G135)</f>
        <v>2000000</v>
      </c>
    </row>
    <row r="135" spans="1:7" ht="17.399999999999999" customHeight="1" x14ac:dyDescent="0.25">
      <c r="A135" s="15" t="s">
        <v>89</v>
      </c>
      <c r="B135" s="15"/>
      <c r="C135" s="16" t="s">
        <v>34</v>
      </c>
      <c r="D135" s="16" t="s">
        <v>10</v>
      </c>
      <c r="E135" s="16"/>
      <c r="F135" s="27"/>
      <c r="G135" s="18">
        <f>SUM(G136)</f>
        <v>2000000</v>
      </c>
    </row>
    <row r="136" spans="1:7" ht="17.399999999999999" customHeight="1" x14ac:dyDescent="0.25">
      <c r="A136" s="43" t="s">
        <v>55</v>
      </c>
      <c r="B136" s="46"/>
      <c r="C136" s="16" t="s">
        <v>34</v>
      </c>
      <c r="D136" s="16" t="s">
        <v>10</v>
      </c>
      <c r="E136" s="16" t="s">
        <v>107</v>
      </c>
      <c r="F136" s="27"/>
      <c r="G136" s="18">
        <f>G137</f>
        <v>2000000</v>
      </c>
    </row>
    <row r="137" spans="1:7" ht="25.2" customHeight="1" x14ac:dyDescent="0.25">
      <c r="A137" s="43" t="s">
        <v>90</v>
      </c>
      <c r="B137" s="43"/>
      <c r="C137" s="16" t="s">
        <v>34</v>
      </c>
      <c r="D137" s="16" t="s">
        <v>10</v>
      </c>
      <c r="E137" s="16" t="s">
        <v>135</v>
      </c>
      <c r="F137" s="27"/>
      <c r="G137" s="18">
        <f>G138</f>
        <v>2000000</v>
      </c>
    </row>
    <row r="138" spans="1:7" x14ac:dyDescent="0.25">
      <c r="A138" s="15" t="s">
        <v>91</v>
      </c>
      <c r="B138" s="15"/>
      <c r="C138" s="16" t="s">
        <v>34</v>
      </c>
      <c r="D138" s="16" t="s">
        <v>10</v>
      </c>
      <c r="E138" s="16" t="s">
        <v>135</v>
      </c>
      <c r="F138" s="27" t="s">
        <v>19</v>
      </c>
      <c r="G138" s="18">
        <v>2000000</v>
      </c>
    </row>
    <row r="139" spans="1:7" x14ac:dyDescent="0.25">
      <c r="A139" s="59" t="s">
        <v>92</v>
      </c>
      <c r="B139" s="59"/>
      <c r="C139" s="16"/>
      <c r="D139" s="16"/>
      <c r="E139" s="16"/>
      <c r="F139" s="27"/>
      <c r="G139" s="22">
        <f>SUM(G134,G131,G126,G119,G78,G63,G53,G45,G8)</f>
        <v>108278336.90000001</v>
      </c>
    </row>
  </sheetData>
  <mergeCells count="9">
    <mergeCell ref="C1:G1"/>
    <mergeCell ref="A3:G3"/>
    <mergeCell ref="A4:E4"/>
    <mergeCell ref="F4:G4"/>
    <mergeCell ref="C5:F5"/>
    <mergeCell ref="A5:A6"/>
    <mergeCell ref="B5:B6"/>
    <mergeCell ref="G5:G6"/>
    <mergeCell ref="C2:G2"/>
  </mergeCell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4</vt:lpstr>
      <vt:lpstr>5</vt:lpstr>
    </vt:vector>
  </TitlesOfParts>
  <Company>Финансовый отдел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Acer</cp:lastModifiedBy>
  <cp:lastPrinted>2020-10-13T03:49:02Z</cp:lastPrinted>
  <dcterms:created xsi:type="dcterms:W3CDTF">2007-09-27T04:48:00Z</dcterms:created>
  <dcterms:modified xsi:type="dcterms:W3CDTF">2020-10-13T04:05:36Z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1049-10.2.0.5965</vt:lpwstr>
  </property>
</Properties>
</file>