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210" activeTab="0"/>
  </bookViews>
  <sheets>
    <sheet name="пр4" sheetId="1" r:id="rId1"/>
    <sheet name="пр6" sheetId="2" r:id="rId2"/>
  </sheets>
  <definedNames/>
  <calcPr fullCalcOnLoad="1"/>
</workbook>
</file>

<file path=xl/sharedStrings.xml><?xml version="1.0" encoding="utf-8"?>
<sst xmlns="http://schemas.openxmlformats.org/spreadsheetml/2006/main" count="1760" uniqueCount="182">
  <si>
    <t>Общегосударственные вопросы</t>
  </si>
  <si>
    <t>01</t>
  </si>
  <si>
    <t>раздел</t>
  </si>
  <si>
    <t>подраздел</t>
  </si>
  <si>
    <t>целевая статья</t>
  </si>
  <si>
    <t>вид расхода</t>
  </si>
  <si>
    <t>02</t>
  </si>
  <si>
    <t>00</t>
  </si>
  <si>
    <t>04</t>
  </si>
  <si>
    <t>Жилищно-коммунальное хозяйство</t>
  </si>
  <si>
    <t>05</t>
  </si>
  <si>
    <t>Коммунальное хозяйство</t>
  </si>
  <si>
    <t>Национальная оборона</t>
  </si>
  <si>
    <t>Мобилизационная и вневойсковая подготовка</t>
  </si>
  <si>
    <t>08</t>
  </si>
  <si>
    <t>Глава муниципального образования</t>
  </si>
  <si>
    <t>Другие общегосударственные вопросы</t>
  </si>
  <si>
    <t>Жилищное хозяйство</t>
  </si>
  <si>
    <t>Благоустройство</t>
  </si>
  <si>
    <t>Уличное освещение</t>
  </si>
  <si>
    <t>03</t>
  </si>
  <si>
    <t>Озеленение</t>
  </si>
  <si>
    <t>Другие вопросы в области жилищно-коммунального хозяйства</t>
  </si>
  <si>
    <t xml:space="preserve">05 </t>
  </si>
  <si>
    <t>ведомство</t>
  </si>
  <si>
    <t>10</t>
  </si>
  <si>
    <t>Наименование</t>
  </si>
  <si>
    <t>Исполнено</t>
  </si>
  <si>
    <t>Физическая культура и спорт</t>
  </si>
  <si>
    <t>11</t>
  </si>
  <si>
    <t>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</si>
  <si>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</si>
  <si>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Кременкульское сельское поселение</t>
  </si>
  <si>
    <t>906</t>
  </si>
  <si>
    <t>12</t>
  </si>
  <si>
    <t xml:space="preserve">Совета депутатов Кременкульского сельского </t>
  </si>
  <si>
    <t>Дорожное хозяйство (дорожные фонды)</t>
  </si>
  <si>
    <t>Национальная экономика</t>
  </si>
  <si>
    <t>13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</si>
  <si>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</si>
  <si>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</si>
  <si>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</si>
  <si>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</si>
  <si>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</si>
  <si>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</si>
  <si>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</si>
  <si>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852</t>
  </si>
  <si>
    <t>851</t>
  </si>
  <si>
    <t>242</t>
  </si>
  <si>
    <t>122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</si>
  <si>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</si>
  <si>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</si>
  <si>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</si>
  <si>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Закупка товаров, работ, услуг в целях капитального ремонта государственного (муниципального) имущества</t>
  </si>
  <si>
    <t>Обеспечение пожарной безопасности</t>
  </si>
  <si>
    <t>243</t>
  </si>
  <si>
    <t>414</t>
  </si>
  <si>
    <t>Массовый спорт</t>
  </si>
  <si>
    <t>"Об исполнении бюджета Кременкульского</t>
  </si>
  <si>
    <t>Функционирование высшего должностного лица субъекта Российиской Федерации и муниципального образования</t>
  </si>
  <si>
    <t>Центральный аппарат (местный бюджет)</t>
  </si>
  <si>
    <t xml:space="preserve">01 </t>
  </si>
  <si>
    <t>Закупка товаров, работ, услуг в сфере информационно-коммуникационных технологий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</si>
  <si>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</si>
  <si>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</si>
  <si>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</si>
  <si>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</si>
  <si>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</si>
  <si>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</si>
  <si>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</si>
  <si>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</si>
  <si>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Прочие мероприятия по благоустройству поселений</t>
  </si>
  <si>
    <t>Культура и кинематография</t>
  </si>
  <si>
    <t>Другие вопросы в области культуры, кинематографии и средств массовой информации</t>
  </si>
  <si>
    <t>ВСЕГО</t>
  </si>
  <si>
    <t>99 0 04 20300</t>
  </si>
  <si>
    <t>129</t>
  </si>
  <si>
    <t>99 0 04 20400</t>
  </si>
  <si>
    <t>Финансовое обеспечение выполнения функций государственными органами</t>
  </si>
  <si>
    <t>Уплата налога на имущество организаций,земельного и транспортного налогов</t>
  </si>
  <si>
    <t>99 0 89 20400</t>
  </si>
  <si>
    <t>99 0 89 00000</t>
  </si>
  <si>
    <t>Иные межбюджетные трансферты местным бюджетам</t>
  </si>
  <si>
    <t>99 0 03 00000</t>
  </si>
  <si>
    <t>Реализация переданных полномочий сельских поселенеийпо организации процедуры закупок в части определения поставщиков(подрядчиков,исполнителей) для обеспечения муниципальных нужд</t>
  </si>
  <si>
    <t>99 0 03 00030</t>
  </si>
  <si>
    <t>99 0 03 11700</t>
  </si>
  <si>
    <t>Расходы общегосударственного характера</t>
  </si>
  <si>
    <t>99 0 04 00000</t>
  </si>
  <si>
    <t>Субвенции местным бюджетам для финансового обеспечения расходных обязательств муниципальных образований,возникающих при выполнении государственных полномочий Российской Федерации,субъектов Российской Федерации,переданных для осуществления органам местного самоуправления в установленном порядке</t>
  </si>
  <si>
    <t>99 0 02 00000</t>
  </si>
  <si>
    <t>Осуществление первичного воинского учета на территориях,где отсутствуют военные комиссариаты</t>
  </si>
  <si>
    <t>99 0 02 51180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</si>
  <si>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</si>
  <si>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расходы на реализацию отраслевых мероприятий</t>
  </si>
  <si>
    <t>99 0 07 00000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</si>
  <si>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</si>
  <si>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99 0 07 24600</t>
  </si>
  <si>
    <t>99  0 03 00000</t>
  </si>
  <si>
    <t>99 0 03 11200</t>
  </si>
  <si>
    <t>Капитальный ремонт,ремонт и содержание автомобильных дорог и инженерных сооружений на них границах сельских поселений в рамках благоустройства</t>
  </si>
  <si>
    <t>99 0 07 60020</t>
  </si>
  <si>
    <t>99 0 04 04030</t>
  </si>
  <si>
    <t>Оценка недвижимости,признание прав и регулирование отношений по государственной и муниципальной собственности</t>
  </si>
  <si>
    <t>99 0 04 82250</t>
  </si>
  <si>
    <t>99 0 03 11300</t>
  </si>
  <si>
    <t>99 0 03 11100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</si>
  <si>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</si>
  <si>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99 0 07 00050</t>
  </si>
  <si>
    <t>99 0 03 11400</t>
  </si>
  <si>
    <t>99 0 03 11500</t>
  </si>
  <si>
    <t>99 0 07 60310</t>
  </si>
  <si>
    <t>99 0 07 60330</t>
  </si>
  <si>
    <t>Организация и содержание мест захоронения</t>
  </si>
  <si>
    <t>99 0 07 60340</t>
  </si>
  <si>
    <t>99 0 07 60350</t>
  </si>
  <si>
    <t>99 0 09 00000</t>
  </si>
  <si>
    <t>Строительство газопроводов и газовых сетей</t>
  </si>
  <si>
    <t>99 0 09 00040</t>
  </si>
  <si>
    <t>99 0 07 41600</t>
  </si>
  <si>
    <t>Организация и проведение мероприятий в сфере физической культуры и спорта</t>
  </si>
  <si>
    <t>99 0 07 71050</t>
  </si>
  <si>
    <t>Социальная политика</t>
  </si>
  <si>
    <t>99 0 06 12750</t>
  </si>
  <si>
    <t>321</t>
  </si>
  <si>
    <t>Выплаты пенсии за выслугу лет лицам,замещавшим должности муниципальной службы и ежемесячные доплаты к трудовой пенсии лицам,осуществляющим полномочия депутата,выборного должностного лица органа местного самоуправления на постоянной основе</t>
  </si>
  <si>
    <t>2018 год</t>
  </si>
  <si>
    <t>Непрограмные направления деятельности</t>
  </si>
  <si>
    <t>99 0 00 00000</t>
  </si>
  <si>
    <t>000</t>
  </si>
  <si>
    <t>Субсидии местным бюджетам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</si>
  <si>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99 0 01 00000</t>
  </si>
  <si>
    <t>Реализация приоритетного проекта "Формирование комфортной городской среды"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</si>
  <si>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</si>
  <si>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</si>
  <si>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</si>
  <si>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</si>
  <si>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Софинансирование реализация приоритетного проекта "Формирование комфортной городской среды"</t>
  </si>
  <si>
    <t>Резервные фонды</t>
  </si>
  <si>
    <t>00 0 00 00000</t>
  </si>
  <si>
    <t>Резервные фонды исполнительных органов местного самоуправления</t>
  </si>
  <si>
    <t>99 0 04 07570</t>
  </si>
  <si>
    <t>Иные бюджетные ассигнования</t>
  </si>
  <si>
    <t>800</t>
  </si>
  <si>
    <t>Резервные средства</t>
  </si>
  <si>
    <t>870</t>
  </si>
  <si>
    <t>99 0  00 00000</t>
  </si>
  <si>
    <t>Капитальные вложения в объекты государственной собствеености</t>
  </si>
  <si>
    <t>Капитальные вложения в объекты государственной (муниципальной)собствеености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</si>
  <si>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</si>
  <si>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</si>
  <si>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</si>
  <si>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(муниципальной)собственности</t>
  </si>
  <si>
    <t>Другие вопросы в области культуры,кинематографии</t>
  </si>
  <si>
    <t>Мероприятия,реализуемые органами исполнительной власти</t>
  </si>
  <si>
    <t>00 0 00000</t>
  </si>
  <si>
    <t>Социальное обеспечение населения</t>
  </si>
  <si>
    <t>Реализация иных государственных функций в области социальной политики</t>
  </si>
  <si>
    <t>99 0 06 00000</t>
  </si>
  <si>
    <t>Социальное обеспечениеи иные выплаты населению</t>
  </si>
  <si>
    <t>300</t>
  </si>
  <si>
    <t>Социальные выплаты гражданам,кроме публичных нормативных социальных выплат</t>
  </si>
  <si>
    <t>320</t>
  </si>
  <si>
    <t>Пособия,компенсации и иные социальные выплаты гражданам, кроме публичных нормативных обязательств</t>
  </si>
  <si>
    <t>Закупка товаров, работ и услуг в целях капитального ремонта государственного (муниципального)имущества</t>
  </si>
  <si>
    <t>Распределение бюджетных ассигнований бюджета Кременкульского сельского поселения на 2018 год разделам, подразделам, целевым статьям и видам расходов классификации расходов бюджета</t>
  </si>
  <si>
    <t>Приложение 4</t>
  </si>
  <si>
    <t>Приложение 6</t>
  </si>
  <si>
    <t xml:space="preserve">Ведомственная структура расходов бюджета Кременкульского сельского поселения на 2018 год </t>
  </si>
  <si>
    <t>Приложение 2 к Решению</t>
  </si>
  <si>
    <t>Приложение 3 к Решению</t>
  </si>
  <si>
    <t xml:space="preserve">      сельского поселения за  9 месяцев 2018 года"</t>
  </si>
  <si>
    <t>831</t>
  </si>
  <si>
    <t>99 0 07 L5550</t>
  </si>
  <si>
    <t>99 0 01 L5550</t>
  </si>
  <si>
    <t xml:space="preserve">99 0 07 S5551 </t>
  </si>
  <si>
    <t>Исполнениесудебных актов Российкой Федерации и мировых соглашений по возмещению причиненного вреда</t>
  </si>
  <si>
    <t>Исполнение судебных актов</t>
  </si>
  <si>
    <t>830</t>
  </si>
  <si>
    <t>сельского поселения за  9 месяцев 2018 года"</t>
  </si>
  <si>
    <t xml:space="preserve">поселения от  "11" октября 2018 г .№ ____     </t>
  </si>
  <si>
    <t xml:space="preserve">поселения от "11" октября  2018 г .№ ____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</si>
</sst>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8"/>
      <name val="Arial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right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 applyProtection="1">
      <alignment horizontal="left" vertical="top" wrapText="1"/>
      <protection locked="0"/>
    </xf>
    <xf numFmtId="49" fontId="14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Border="1" applyAlignment="1">
      <alignment wrapText="1"/>
    </xf>
    <xf numFmtId="4" fontId="16" fillId="11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5" fillId="11" borderId="10" xfId="0" applyNumberFormat="1" applyFont="1" applyFill="1" applyBorder="1" applyAlignment="1">
      <alignment horizontal="right" vertical="center"/>
    </xf>
    <xf numFmtId="4" fontId="7" fillId="11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 applyProtection="1">
      <alignment horizontal="left" vertical="top" wrapText="1"/>
      <protection locked="0"/>
    </xf>
    <xf numFmtId="4" fontId="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4" fontId="16" fillId="7" borderId="10" xfId="0" applyNumberFormat="1" applyFont="1" applyFill="1" applyBorder="1" applyAlignment="1">
      <alignment horizontal="center" vertical="center"/>
    </xf>
    <xf numFmtId="4" fontId="7" fillId="7" borderId="10" xfId="0" applyNumberFormat="1" applyFont="1" applyFill="1" applyBorder="1" applyAlignment="1">
      <alignment horizontal="right" vertical="center"/>
    </xf>
    <xf numFmtId="49" fontId="16" fillId="11" borderId="10" xfId="0" applyNumberFormat="1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wrapText="1"/>
    </xf>
    <xf numFmtId="49" fontId="16" fillId="7" borderId="10" xfId="0" applyNumberFormat="1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0" fontId="15" fillId="11" borderId="10" xfId="0" applyFont="1" applyFill="1" applyBorder="1" applyAlignment="1">
      <alignment/>
    </xf>
    <xf numFmtId="49" fontId="7" fillId="11" borderId="10" xfId="0" applyNumberFormat="1" applyFont="1" applyFill="1" applyBorder="1" applyAlignment="1">
      <alignment horizontal="center"/>
    </xf>
    <xf numFmtId="49" fontId="20" fillId="11" borderId="10" xfId="0" applyNumberFormat="1" applyFont="1" applyFill="1" applyBorder="1" applyAlignment="1">
      <alignment horizontal="center" vertical="center"/>
    </xf>
    <xf numFmtId="49" fontId="20" fillId="7" borderId="10" xfId="0" applyNumberFormat="1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wrapText="1"/>
    </xf>
    <xf numFmtId="49" fontId="22" fillId="11" borderId="10" xfId="0" applyNumberFormat="1" applyFont="1" applyFill="1" applyBorder="1" applyAlignment="1">
      <alignment horizontal="center" vertical="center"/>
    </xf>
    <xf numFmtId="49" fontId="18" fillId="11" borderId="10" xfId="0" applyNumberFormat="1" applyFont="1" applyFill="1" applyBorder="1" applyAlignment="1" applyProtection="1">
      <alignment horizontal="left" vertical="top" wrapText="1"/>
      <protection locked="0"/>
    </xf>
    <xf numFmtId="0" fontId="7" fillId="11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 applyProtection="1">
      <alignment horizontal="left" vertical="top" wrapText="1"/>
      <protection locked="0"/>
    </xf>
    <xf numFmtId="4" fontId="1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49" fontId="19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18" fillId="11" borderId="10" xfId="0" applyNumberFormat="1" applyFont="1" applyFill="1" applyBorder="1" applyAlignment="1">
      <alignment horizontal="left" vertical="top" wrapText="1"/>
    </xf>
    <xf numFmtId="49" fontId="21" fillId="7" borderId="10" xfId="0" applyNumberFormat="1" applyFont="1" applyFill="1" applyBorder="1" applyAlignment="1">
      <alignment horizontal="center" vertical="center"/>
    </xf>
    <xf numFmtId="4" fontId="0" fillId="7" borderId="10" xfId="0" applyNumberFormat="1" applyFont="1" applyFill="1" applyBorder="1" applyAlignment="1">
      <alignment horizontal="center" vertical="center"/>
    </xf>
    <xf numFmtId="4" fontId="4" fillId="7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center" vertical="center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49" fontId="20" fillId="7" borderId="13" xfId="0" applyNumberFormat="1" applyFont="1" applyFill="1" applyBorder="1" applyAlignment="1">
      <alignment horizontal="center" vertical="center"/>
    </xf>
    <xf numFmtId="49" fontId="20" fillId="7" borderId="14" xfId="0" applyNumberFormat="1" applyFont="1" applyFill="1" applyBorder="1" applyAlignment="1">
      <alignment horizontal="center" vertical="center"/>
    </xf>
    <xf numFmtId="49" fontId="20" fillId="7" borderId="11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49" fontId="5" fillId="0" borderId="16" xfId="0" applyNumberFormat="1" applyFont="1" applyBorder="1" applyAlignment="1">
      <alignment horizontal="center" vertical="center" textRotation="90" wrapText="1"/>
    </xf>
    <xf numFmtId="0" fontId="0" fillId="0" borderId="17" xfId="0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21" xfId="0" applyBorder="1" applyAlignment="1">
      <alignment textRotation="90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0" fillId="11" borderId="13" xfId="0" applyNumberFormat="1" applyFont="1" applyFill="1" applyBorder="1" applyAlignment="1">
      <alignment horizontal="center" vertical="center"/>
    </xf>
    <xf numFmtId="49" fontId="20" fillId="11" borderId="14" xfId="0" applyNumberFormat="1" applyFont="1" applyFill="1" applyBorder="1" applyAlignment="1">
      <alignment horizontal="center" vertical="center"/>
    </xf>
    <xf numFmtId="49" fontId="20" fillId="11" borderId="11" xfId="0" applyNumberFormat="1" applyFont="1" applyFill="1" applyBorder="1" applyAlignment="1">
      <alignment horizontal="center" vertical="center"/>
    </xf>
    <xf numFmtId="49" fontId="22" fillId="11" borderId="13" xfId="0" applyNumberFormat="1" applyFont="1" applyFill="1" applyBorder="1" applyAlignment="1">
      <alignment horizontal="center" vertical="center"/>
    </xf>
    <xf numFmtId="49" fontId="22" fillId="11" borderId="14" xfId="0" applyNumberFormat="1" applyFont="1" applyFill="1" applyBorder="1" applyAlignment="1">
      <alignment horizontal="center" vertical="center"/>
    </xf>
    <xf numFmtId="49" fontId="22" fillId="11" borderId="11" xfId="0" applyNumberFormat="1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center" vertic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center" vertical="center"/>
    </xf>
    <xf numFmtId="49" fontId="19" fillId="33" borderId="13" xfId="0" applyNumberFormat="1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21" fillId="7" borderId="13" xfId="0" applyNumberFormat="1" applyFont="1" applyFill="1" applyBorder="1" applyAlignment="1">
      <alignment horizontal="center" vertical="center"/>
    </xf>
    <xf numFmtId="49" fontId="21" fillId="7" borderId="14" xfId="0" applyNumberFormat="1" applyFont="1" applyFill="1" applyBorder="1" applyAlignment="1">
      <alignment horizontal="center" vertical="center"/>
    </xf>
    <xf numFmtId="49" fontId="21" fillId="7" borderId="11" xfId="0" applyNumberFormat="1" applyFont="1" applyFill="1" applyBorder="1" applyAlignment="1">
      <alignment horizontal="center" vertical="center"/>
    </xf>
    <xf numFmtId="49" fontId="16" fillId="11" borderId="13" xfId="0" applyNumberFormat="1" applyFont="1" applyFill="1" applyBorder="1" applyAlignment="1">
      <alignment horizontal="center" vertical="center"/>
    </xf>
    <xf numFmtId="49" fontId="16" fillId="11" borderId="14" xfId="0" applyNumberFormat="1" applyFont="1" applyFill="1" applyBorder="1" applyAlignment="1">
      <alignment horizontal="center" vertical="center"/>
    </xf>
    <xf numFmtId="49" fontId="16" fillId="11" borderId="11" xfId="0" applyNumberFormat="1" applyFon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16" fillId="7" borderId="13" xfId="0" applyNumberFormat="1" applyFont="1" applyFill="1" applyBorder="1" applyAlignment="1">
      <alignment horizontal="center" vertical="center"/>
    </xf>
    <xf numFmtId="49" fontId="16" fillId="7" borderId="14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textRotation="90"/>
    </xf>
    <xf numFmtId="49" fontId="5" fillId="0" borderId="12" xfId="0" applyNumberFormat="1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PageLayoutView="0" workbookViewId="0" topLeftCell="A1">
      <selection activeCell="F5" sqref="F5:I5"/>
    </sheetView>
  </sheetViews>
  <sheetFormatPr defaultColWidth="9.00390625" defaultRowHeight="12.75"/>
  <cols>
    <col min="1" max="1" width="57.00390625" style="0" customWidth="1"/>
    <col min="2" max="2" width="5.875" style="0" customWidth="1"/>
    <col min="3" max="3" width="5.125" style="0" customWidth="1"/>
    <col min="4" max="4" width="7.875" style="0" customWidth="1"/>
    <col min="5" max="6" width="4.625" style="0" customWidth="1"/>
    <col min="7" max="7" width="5.00390625" style="0" customWidth="1"/>
    <col min="8" max="8" width="15.75390625" style="0" customWidth="1"/>
    <col min="9" max="9" width="15.25390625" style="0" customWidth="1"/>
  </cols>
  <sheetData>
    <row r="1" spans="6:9" ht="12.75">
      <c r="F1" s="16"/>
      <c r="G1" s="16"/>
      <c r="H1" s="16"/>
      <c r="I1" s="16" t="s">
        <v>169</v>
      </c>
    </row>
    <row r="2" spans="6:9" ht="12.75">
      <c r="F2" s="118" t="s">
        <v>35</v>
      </c>
      <c r="G2" s="118"/>
      <c r="H2" s="118"/>
      <c r="I2" s="118"/>
    </row>
    <row r="3" spans="6:9" ht="12.75">
      <c r="F3" s="17"/>
      <c r="G3" s="118" t="s">
        <v>181</v>
      </c>
      <c r="H3" s="118"/>
      <c r="I3" s="118"/>
    </row>
    <row r="4" spans="6:10" ht="12.75">
      <c r="F4" s="18"/>
      <c r="G4" s="18"/>
      <c r="H4" s="18"/>
      <c r="I4" s="19" t="s">
        <v>58</v>
      </c>
      <c r="J4" s="15"/>
    </row>
    <row r="5" spans="6:9" ht="12.75" customHeight="1">
      <c r="F5" s="118" t="s">
        <v>179</v>
      </c>
      <c r="G5" s="118"/>
      <c r="H5" s="118"/>
      <c r="I5" s="118"/>
    </row>
    <row r="6" spans="7:9" ht="12.75">
      <c r="G6" s="111"/>
      <c r="H6" s="111"/>
      <c r="I6" s="111"/>
    </row>
    <row r="7" spans="8:9" ht="12.75">
      <c r="H7" s="111" t="s">
        <v>166</v>
      </c>
      <c r="I7" s="111"/>
    </row>
    <row r="8" spans="1:9" ht="33" customHeight="1">
      <c r="A8" s="126" t="s">
        <v>165</v>
      </c>
      <c r="B8" s="126"/>
      <c r="C8" s="126"/>
      <c r="D8" s="126"/>
      <c r="E8" s="126"/>
      <c r="F8" s="126"/>
      <c r="G8" s="126"/>
      <c r="H8" s="126"/>
      <c r="I8" s="126"/>
    </row>
    <row r="11" spans="1:9" ht="12.75" customHeight="1">
      <c r="A11" s="127" t="s">
        <v>26</v>
      </c>
      <c r="B11" s="129" t="s">
        <v>2</v>
      </c>
      <c r="C11" s="129" t="s">
        <v>3</v>
      </c>
      <c r="D11" s="131" t="s">
        <v>4</v>
      </c>
      <c r="E11" s="132"/>
      <c r="F11" s="133"/>
      <c r="G11" s="119" t="s">
        <v>5</v>
      </c>
      <c r="H11" s="124" t="s">
        <v>126</v>
      </c>
      <c r="I11" s="124" t="s">
        <v>27</v>
      </c>
    </row>
    <row r="12" spans="1:9" ht="61.5" customHeight="1">
      <c r="A12" s="128"/>
      <c r="B12" s="130"/>
      <c r="C12" s="130"/>
      <c r="D12" s="134"/>
      <c r="E12" s="135"/>
      <c r="F12" s="136"/>
      <c r="G12" s="120"/>
      <c r="H12" s="125"/>
      <c r="I12" s="125"/>
    </row>
    <row r="13" spans="1:9" ht="13.5">
      <c r="A13" s="5" t="s">
        <v>32</v>
      </c>
      <c r="B13" s="8"/>
      <c r="C13" s="9"/>
      <c r="D13" s="137"/>
      <c r="E13" s="138"/>
      <c r="F13" s="139"/>
      <c r="G13" s="9"/>
      <c r="H13" s="12"/>
      <c r="I13" s="12"/>
    </row>
    <row r="14" spans="1:9" ht="13.5">
      <c r="A14" s="70" t="s">
        <v>0</v>
      </c>
      <c r="B14" s="72" t="s">
        <v>1</v>
      </c>
      <c r="C14" s="72" t="s">
        <v>7</v>
      </c>
      <c r="D14" s="140" t="s">
        <v>139</v>
      </c>
      <c r="E14" s="141"/>
      <c r="F14" s="142"/>
      <c r="G14" s="72" t="s">
        <v>129</v>
      </c>
      <c r="H14" s="32">
        <f>SUM(H15,H18,H20,H30,H36)</f>
        <v>13547693.97</v>
      </c>
      <c r="I14" s="45">
        <f>SUM(I15,I18,I20,I30,I36)</f>
        <v>9621662.010000002</v>
      </c>
    </row>
    <row r="15" spans="1:9" ht="24.75" customHeight="1">
      <c r="A15" s="20" t="s">
        <v>59</v>
      </c>
      <c r="B15" s="73" t="s">
        <v>1</v>
      </c>
      <c r="C15" s="73" t="s">
        <v>6</v>
      </c>
      <c r="D15" s="121"/>
      <c r="E15" s="122"/>
      <c r="F15" s="123"/>
      <c r="G15" s="73"/>
      <c r="H15" s="64">
        <f>SUM(H16:H17)</f>
        <v>1106800</v>
      </c>
      <c r="I15" s="65">
        <f>SUM(I16:I17)</f>
        <v>983363.6</v>
      </c>
    </row>
    <row r="16" spans="1:9" ht="21.75" customHeight="1">
      <c r="A16" s="21" t="s">
        <v>15</v>
      </c>
      <c r="B16" s="56" t="s">
        <v>1</v>
      </c>
      <c r="C16" s="56" t="s">
        <v>6</v>
      </c>
      <c r="D16" s="112" t="s">
        <v>75</v>
      </c>
      <c r="E16" s="113"/>
      <c r="F16" s="114"/>
      <c r="G16" s="56" t="s">
        <v>40</v>
      </c>
      <c r="H16" s="22">
        <v>850050</v>
      </c>
      <c r="I16" s="11">
        <v>742947.86</v>
      </c>
    </row>
    <row r="17" spans="1:9" ht="33.75">
      <c r="A17" s="21" t="s">
        <v>93</v>
      </c>
      <c r="B17" s="56" t="s">
        <v>1</v>
      </c>
      <c r="C17" s="56" t="s">
        <v>6</v>
      </c>
      <c r="D17" s="112" t="s">
        <v>75</v>
      </c>
      <c r="E17" s="113"/>
      <c r="F17" s="114"/>
      <c r="G17" s="56" t="s">
        <v>76</v>
      </c>
      <c r="H17" s="22">
        <v>256750</v>
      </c>
      <c r="I17" s="11">
        <v>240415.74</v>
      </c>
    </row>
    <row r="18" spans="1:9" ht="33" customHeight="1">
      <c r="A18" s="21" t="s">
        <v>31</v>
      </c>
      <c r="B18" s="73" t="s">
        <v>1</v>
      </c>
      <c r="C18" s="73" t="s">
        <v>20</v>
      </c>
      <c r="D18" s="121"/>
      <c r="E18" s="122"/>
      <c r="F18" s="123"/>
      <c r="G18" s="73"/>
      <c r="H18" s="64">
        <f>SUM(H19)</f>
        <v>165000</v>
      </c>
      <c r="I18" s="65">
        <f>SUM(I19)</f>
        <v>17547.47</v>
      </c>
    </row>
    <row r="19" spans="1:9" ht="20.25" customHeight="1">
      <c r="A19" s="21" t="s">
        <v>41</v>
      </c>
      <c r="B19" s="57" t="s">
        <v>1</v>
      </c>
      <c r="C19" s="57" t="s">
        <v>20</v>
      </c>
      <c r="D19" s="105" t="s">
        <v>77</v>
      </c>
      <c r="E19" s="106"/>
      <c r="F19" s="107"/>
      <c r="G19" s="57" t="s">
        <v>42</v>
      </c>
      <c r="H19" s="22">
        <v>165000</v>
      </c>
      <c r="I19" s="39">
        <v>17547.47</v>
      </c>
    </row>
    <row r="20" spans="1:10" ht="21.75" customHeight="1">
      <c r="A20" s="21" t="s">
        <v>60</v>
      </c>
      <c r="B20" s="73" t="s">
        <v>1</v>
      </c>
      <c r="C20" s="73" t="s">
        <v>8</v>
      </c>
      <c r="D20" s="121"/>
      <c r="E20" s="122"/>
      <c r="F20" s="123"/>
      <c r="G20" s="73"/>
      <c r="H20" s="64">
        <f>SUM(H21+H27)</f>
        <v>10508403.17</v>
      </c>
      <c r="I20" s="65">
        <f>SUM(I21+I27)</f>
        <v>7302155.140000001</v>
      </c>
      <c r="J20" s="50"/>
    </row>
    <row r="21" spans="1:9" ht="29.25" customHeight="1">
      <c r="A21" s="20" t="s">
        <v>78</v>
      </c>
      <c r="B21" s="56" t="s">
        <v>61</v>
      </c>
      <c r="C21" s="56" t="s">
        <v>8</v>
      </c>
      <c r="D21" s="112" t="s">
        <v>77</v>
      </c>
      <c r="E21" s="113"/>
      <c r="F21" s="114"/>
      <c r="G21" s="56"/>
      <c r="H21" s="33">
        <f>SUM(H22:H26)</f>
        <v>10288403.17</v>
      </c>
      <c r="I21" s="42">
        <f>SUM(I22:I26)</f>
        <v>7167815.140000001</v>
      </c>
    </row>
    <row r="22" spans="1:9" ht="18" customHeight="1">
      <c r="A22" s="23" t="s">
        <v>60</v>
      </c>
      <c r="B22" s="57" t="s">
        <v>1</v>
      </c>
      <c r="C22" s="57" t="s">
        <v>8</v>
      </c>
      <c r="D22" s="105" t="s">
        <v>77</v>
      </c>
      <c r="E22" s="106"/>
      <c r="F22" s="107"/>
      <c r="G22" s="57" t="s">
        <v>40</v>
      </c>
      <c r="H22" s="88">
        <v>5546800</v>
      </c>
      <c r="I22" s="42">
        <v>3784742.17</v>
      </c>
    </row>
    <row r="23" spans="1:9" ht="23.25" customHeight="1">
      <c r="A23" s="26" t="s">
        <v>43</v>
      </c>
      <c r="B23" s="57" t="s">
        <v>1</v>
      </c>
      <c r="C23" s="57" t="s">
        <v>8</v>
      </c>
      <c r="D23" s="101" t="s">
        <v>77</v>
      </c>
      <c r="E23" s="102"/>
      <c r="F23" s="103"/>
      <c r="G23" s="57" t="s">
        <v>49</v>
      </c>
      <c r="H23" s="88">
        <v>54000</v>
      </c>
      <c r="I23" s="42">
        <v>51908.2</v>
      </c>
    </row>
    <row r="24" spans="1:9" ht="35.25" customHeight="1">
      <c r="A24" s="21" t="s">
        <v>93</v>
      </c>
      <c r="B24" s="56" t="s">
        <v>1</v>
      </c>
      <c r="C24" s="56" t="s">
        <v>8</v>
      </c>
      <c r="D24" s="112" t="s">
        <v>77</v>
      </c>
      <c r="E24" s="113"/>
      <c r="F24" s="114"/>
      <c r="G24" s="56" t="s">
        <v>76</v>
      </c>
      <c r="H24" s="22">
        <v>1675200</v>
      </c>
      <c r="I24" s="11">
        <v>1226576.86</v>
      </c>
    </row>
    <row r="25" spans="1:9" ht="24" customHeight="1">
      <c r="A25" s="28" t="s">
        <v>62</v>
      </c>
      <c r="B25" s="58" t="s">
        <v>1</v>
      </c>
      <c r="C25" s="58" t="s">
        <v>8</v>
      </c>
      <c r="D25" s="115" t="s">
        <v>77</v>
      </c>
      <c r="E25" s="116"/>
      <c r="F25" s="117"/>
      <c r="G25" s="58" t="s">
        <v>48</v>
      </c>
      <c r="H25" s="27">
        <v>650000</v>
      </c>
      <c r="I25" s="11">
        <v>399693.05</v>
      </c>
    </row>
    <row r="26" spans="1:9" ht="20.25" customHeight="1">
      <c r="A26" s="21" t="s">
        <v>41</v>
      </c>
      <c r="B26" s="57" t="s">
        <v>1</v>
      </c>
      <c r="C26" s="57" t="s">
        <v>8</v>
      </c>
      <c r="D26" s="105" t="s">
        <v>77</v>
      </c>
      <c r="E26" s="106"/>
      <c r="F26" s="107"/>
      <c r="G26" s="57" t="s">
        <v>42</v>
      </c>
      <c r="H26" s="22">
        <v>2362403.17</v>
      </c>
      <c r="I26" s="11">
        <v>1704894.86</v>
      </c>
    </row>
    <row r="27" spans="1:9" ht="20.25" customHeight="1">
      <c r="A27" s="21" t="s">
        <v>79</v>
      </c>
      <c r="B27" s="57" t="s">
        <v>1</v>
      </c>
      <c r="C27" s="57" t="s">
        <v>8</v>
      </c>
      <c r="D27" s="105" t="s">
        <v>81</v>
      </c>
      <c r="E27" s="106"/>
      <c r="F27" s="107"/>
      <c r="G27" s="57"/>
      <c r="H27" s="25">
        <f>SUM(H28:H29)</f>
        <v>220000</v>
      </c>
      <c r="I27" s="11">
        <f>SUM(I28:I35)</f>
        <v>134340</v>
      </c>
    </row>
    <row r="28" spans="1:9" ht="15" customHeight="1">
      <c r="A28" s="29" t="s">
        <v>44</v>
      </c>
      <c r="B28" s="56" t="s">
        <v>1</v>
      </c>
      <c r="C28" s="56" t="s">
        <v>8</v>
      </c>
      <c r="D28" s="112" t="s">
        <v>80</v>
      </c>
      <c r="E28" s="113"/>
      <c r="F28" s="114"/>
      <c r="G28" s="56" t="s">
        <v>47</v>
      </c>
      <c r="H28" s="22">
        <v>70000</v>
      </c>
      <c r="I28" s="11">
        <v>31091</v>
      </c>
    </row>
    <row r="29" spans="1:9" ht="16.5" customHeight="1">
      <c r="A29" s="30" t="s">
        <v>45</v>
      </c>
      <c r="B29" s="56" t="s">
        <v>1</v>
      </c>
      <c r="C29" s="56" t="s">
        <v>8</v>
      </c>
      <c r="D29" s="112" t="s">
        <v>80</v>
      </c>
      <c r="E29" s="113"/>
      <c r="F29" s="114"/>
      <c r="G29" s="56" t="s">
        <v>46</v>
      </c>
      <c r="H29" s="22">
        <v>150000</v>
      </c>
      <c r="I29" s="11">
        <v>103249</v>
      </c>
    </row>
    <row r="30" spans="1:10" ht="15.75" customHeight="1">
      <c r="A30" s="80" t="s">
        <v>138</v>
      </c>
      <c r="B30" s="73" t="s">
        <v>1</v>
      </c>
      <c r="C30" s="73" t="s">
        <v>29</v>
      </c>
      <c r="D30" s="121" t="s">
        <v>139</v>
      </c>
      <c r="E30" s="122"/>
      <c r="F30" s="123"/>
      <c r="G30" s="73" t="s">
        <v>129</v>
      </c>
      <c r="H30" s="64">
        <f aca="true" t="shared" si="0" ref="H30:I34">SUM(H31)</f>
        <v>350000</v>
      </c>
      <c r="I30" s="22">
        <f t="shared" si="0"/>
        <v>0</v>
      </c>
      <c r="J30" s="50"/>
    </row>
    <row r="31" spans="1:9" ht="15.75" customHeight="1">
      <c r="A31" s="29" t="s">
        <v>127</v>
      </c>
      <c r="B31" s="56" t="s">
        <v>1</v>
      </c>
      <c r="C31" s="56" t="s">
        <v>29</v>
      </c>
      <c r="D31" s="112" t="s">
        <v>128</v>
      </c>
      <c r="E31" s="113"/>
      <c r="F31" s="114"/>
      <c r="G31" s="56" t="s">
        <v>129</v>
      </c>
      <c r="H31" s="22">
        <f t="shared" si="0"/>
        <v>350000</v>
      </c>
      <c r="I31" s="22">
        <f t="shared" si="0"/>
        <v>0</v>
      </c>
    </row>
    <row r="32" spans="1:9" ht="15.75" customHeight="1">
      <c r="A32" s="21" t="s">
        <v>87</v>
      </c>
      <c r="B32" s="56" t="s">
        <v>1</v>
      </c>
      <c r="C32" s="56" t="s">
        <v>29</v>
      </c>
      <c r="D32" s="112" t="s">
        <v>88</v>
      </c>
      <c r="E32" s="113"/>
      <c r="F32" s="114"/>
      <c r="G32" s="56" t="s">
        <v>129</v>
      </c>
      <c r="H32" s="22">
        <f t="shared" si="0"/>
        <v>350000</v>
      </c>
      <c r="I32" s="22">
        <f t="shared" si="0"/>
        <v>0</v>
      </c>
    </row>
    <row r="33" spans="1:9" ht="16.5" customHeight="1">
      <c r="A33" s="29" t="s">
        <v>140</v>
      </c>
      <c r="B33" s="56" t="s">
        <v>1</v>
      </c>
      <c r="C33" s="56" t="s">
        <v>29</v>
      </c>
      <c r="D33" s="112" t="s">
        <v>141</v>
      </c>
      <c r="E33" s="113"/>
      <c r="F33" s="114"/>
      <c r="G33" s="56" t="s">
        <v>129</v>
      </c>
      <c r="H33" s="22">
        <f t="shared" si="0"/>
        <v>350000</v>
      </c>
      <c r="I33" s="22">
        <f t="shared" si="0"/>
        <v>0</v>
      </c>
    </row>
    <row r="34" spans="1:9" ht="28.5" customHeight="1">
      <c r="A34" s="29" t="s">
        <v>142</v>
      </c>
      <c r="B34" s="56" t="s">
        <v>1</v>
      </c>
      <c r="C34" s="56" t="s">
        <v>29</v>
      </c>
      <c r="D34" s="112" t="s">
        <v>141</v>
      </c>
      <c r="E34" s="113"/>
      <c r="F34" s="114"/>
      <c r="G34" s="56" t="s">
        <v>143</v>
      </c>
      <c r="H34" s="22">
        <f t="shared" si="0"/>
        <v>350000</v>
      </c>
      <c r="I34" s="22">
        <f t="shared" si="0"/>
        <v>0</v>
      </c>
    </row>
    <row r="35" spans="1:9" ht="21" customHeight="1">
      <c r="A35" s="30" t="s">
        <v>144</v>
      </c>
      <c r="B35" s="56" t="s">
        <v>1</v>
      </c>
      <c r="C35" s="56" t="s">
        <v>29</v>
      </c>
      <c r="D35" s="112" t="s">
        <v>141</v>
      </c>
      <c r="E35" s="113"/>
      <c r="F35" s="114"/>
      <c r="G35" s="56" t="s">
        <v>145</v>
      </c>
      <c r="H35" s="22">
        <v>350000</v>
      </c>
      <c r="I35" s="89">
        <v>0</v>
      </c>
    </row>
    <row r="36" spans="1:9" s="61" customFormat="1" ht="16.5" customHeight="1">
      <c r="A36" s="31" t="s">
        <v>16</v>
      </c>
      <c r="B36" s="73" t="s">
        <v>1</v>
      </c>
      <c r="C36" s="73" t="s">
        <v>38</v>
      </c>
      <c r="D36" s="121" t="s">
        <v>139</v>
      </c>
      <c r="E36" s="122"/>
      <c r="F36" s="123"/>
      <c r="G36" s="73" t="s">
        <v>129</v>
      </c>
      <c r="H36" s="64">
        <f>SUM(H38+H43)</f>
        <v>1417490.8</v>
      </c>
      <c r="I36" s="65">
        <f>SUM(I39+I43+I41)</f>
        <v>1318595.8</v>
      </c>
    </row>
    <row r="37" spans="1:9" ht="21.75" customHeight="1">
      <c r="A37" s="21" t="s">
        <v>127</v>
      </c>
      <c r="B37" s="58" t="s">
        <v>1</v>
      </c>
      <c r="C37" s="58" t="s">
        <v>38</v>
      </c>
      <c r="D37" s="115" t="s">
        <v>146</v>
      </c>
      <c r="E37" s="116"/>
      <c r="F37" s="117"/>
      <c r="G37" s="58" t="s">
        <v>129</v>
      </c>
      <c r="H37" s="33"/>
      <c r="I37" s="42"/>
    </row>
    <row r="38" spans="1:9" ht="12.75">
      <c r="A38" s="29" t="s">
        <v>82</v>
      </c>
      <c r="B38" s="56" t="s">
        <v>1</v>
      </c>
      <c r="C38" s="56" t="s">
        <v>38</v>
      </c>
      <c r="D38" s="112" t="s">
        <v>83</v>
      </c>
      <c r="E38" s="113"/>
      <c r="F38" s="114"/>
      <c r="G38" s="56" t="s">
        <v>129</v>
      </c>
      <c r="H38" s="25">
        <f>SUM(H40,H42)</f>
        <v>134818</v>
      </c>
      <c r="I38" s="11">
        <f>SUM(I39)</f>
        <v>32965</v>
      </c>
    </row>
    <row r="39" spans="1:9" s="63" customFormat="1" ht="45.75" customHeight="1">
      <c r="A39" s="21" t="s">
        <v>84</v>
      </c>
      <c r="B39" s="56" t="s">
        <v>1</v>
      </c>
      <c r="C39" s="56" t="s">
        <v>38</v>
      </c>
      <c r="D39" s="112" t="s">
        <v>85</v>
      </c>
      <c r="E39" s="113"/>
      <c r="F39" s="114"/>
      <c r="G39" s="56" t="s">
        <v>129</v>
      </c>
      <c r="H39" s="25">
        <f>SUM(H40)</f>
        <v>131860</v>
      </c>
      <c r="I39" s="42">
        <f>SUM(I40)</f>
        <v>32965</v>
      </c>
    </row>
    <row r="40" spans="1:9" ht="15" customHeight="1">
      <c r="A40" s="29" t="s">
        <v>50</v>
      </c>
      <c r="B40" s="56" t="s">
        <v>1</v>
      </c>
      <c r="C40" s="56" t="s">
        <v>38</v>
      </c>
      <c r="D40" s="112" t="s">
        <v>85</v>
      </c>
      <c r="E40" s="113"/>
      <c r="F40" s="114"/>
      <c r="G40" s="56" t="s">
        <v>51</v>
      </c>
      <c r="H40" s="33">
        <v>131860</v>
      </c>
      <c r="I40" s="42">
        <v>32965</v>
      </c>
    </row>
    <row r="41" spans="1:9" ht="26.25" customHeight="1">
      <c r="A41" s="23" t="s">
        <v>63</v>
      </c>
      <c r="B41" s="56" t="s">
        <v>1</v>
      </c>
      <c r="C41" s="56" t="s">
        <v>38</v>
      </c>
      <c r="D41" s="112" t="s">
        <v>86</v>
      </c>
      <c r="E41" s="113"/>
      <c r="F41" s="114"/>
      <c r="G41" s="56" t="s">
        <v>129</v>
      </c>
      <c r="H41" s="33">
        <f>SUM(H42)</f>
        <v>2958</v>
      </c>
      <c r="I41" s="42">
        <f>SUM(I42)</f>
        <v>2958</v>
      </c>
    </row>
    <row r="42" spans="1:9" ht="24" customHeight="1">
      <c r="A42" s="21" t="s">
        <v>41</v>
      </c>
      <c r="B42" s="56" t="s">
        <v>1</v>
      </c>
      <c r="C42" s="56" t="s">
        <v>38</v>
      </c>
      <c r="D42" s="112" t="s">
        <v>86</v>
      </c>
      <c r="E42" s="113"/>
      <c r="F42" s="114"/>
      <c r="G42" s="56" t="s">
        <v>42</v>
      </c>
      <c r="H42" s="33">
        <v>2958</v>
      </c>
      <c r="I42" s="11">
        <v>2958</v>
      </c>
    </row>
    <row r="43" spans="1:9" ht="24.75" customHeight="1">
      <c r="A43" s="34" t="s">
        <v>87</v>
      </c>
      <c r="B43" s="56" t="s">
        <v>1</v>
      </c>
      <c r="C43" s="56" t="s">
        <v>38</v>
      </c>
      <c r="D43" s="112" t="s">
        <v>88</v>
      </c>
      <c r="E43" s="113"/>
      <c r="F43" s="114"/>
      <c r="G43" s="56" t="s">
        <v>129</v>
      </c>
      <c r="H43" s="33">
        <f>SUM(H45,H48)</f>
        <v>1282672.8</v>
      </c>
      <c r="I43" s="33">
        <f>SUM(I45,I48)</f>
        <v>1282672.8</v>
      </c>
    </row>
    <row r="44" spans="1:9" ht="26.25" customHeight="1">
      <c r="A44" s="26" t="s">
        <v>78</v>
      </c>
      <c r="B44" s="56" t="s">
        <v>1</v>
      </c>
      <c r="C44" s="56" t="s">
        <v>38</v>
      </c>
      <c r="D44" s="112" t="s">
        <v>77</v>
      </c>
      <c r="E44" s="113"/>
      <c r="F44" s="114"/>
      <c r="G44" s="56" t="s">
        <v>129</v>
      </c>
      <c r="H44" s="33">
        <f>SUM(H45)</f>
        <v>1125189.8</v>
      </c>
      <c r="I44" s="11">
        <f>SUM(I45)</f>
        <v>1125189.8</v>
      </c>
    </row>
    <row r="45" spans="1:9" ht="22.5">
      <c r="A45" s="26" t="s">
        <v>41</v>
      </c>
      <c r="B45" s="56" t="s">
        <v>1</v>
      </c>
      <c r="C45" s="56" t="s">
        <v>38</v>
      </c>
      <c r="D45" s="112" t="s">
        <v>77</v>
      </c>
      <c r="E45" s="113"/>
      <c r="F45" s="114"/>
      <c r="G45" s="56" t="s">
        <v>42</v>
      </c>
      <c r="H45" s="25">
        <v>1125189.8</v>
      </c>
      <c r="I45" s="11">
        <v>1125189.8</v>
      </c>
    </row>
    <row r="46" spans="1:9" ht="18.75" customHeight="1">
      <c r="A46" s="26" t="s">
        <v>142</v>
      </c>
      <c r="B46" s="56" t="s">
        <v>1</v>
      </c>
      <c r="C46" s="56" t="s">
        <v>38</v>
      </c>
      <c r="D46" s="112" t="s">
        <v>77</v>
      </c>
      <c r="E46" s="113"/>
      <c r="F46" s="114"/>
      <c r="G46" s="56" t="s">
        <v>143</v>
      </c>
      <c r="H46" s="25">
        <f>SUM(H47)</f>
        <v>157483</v>
      </c>
      <c r="I46" s="25">
        <f>SUM(I47)</f>
        <v>157483</v>
      </c>
    </row>
    <row r="47" spans="1:9" ht="14.25" customHeight="1">
      <c r="A47" s="26" t="s">
        <v>177</v>
      </c>
      <c r="B47" s="56" t="s">
        <v>1</v>
      </c>
      <c r="C47" s="56" t="s">
        <v>38</v>
      </c>
      <c r="D47" s="112" t="s">
        <v>77</v>
      </c>
      <c r="E47" s="113"/>
      <c r="F47" s="114"/>
      <c r="G47" s="56" t="s">
        <v>178</v>
      </c>
      <c r="H47" s="25">
        <f>SUM(H48)</f>
        <v>157483</v>
      </c>
      <c r="I47" s="25">
        <f>SUM(I48)</f>
        <v>157483</v>
      </c>
    </row>
    <row r="48" spans="1:9" ht="24" customHeight="1">
      <c r="A48" s="26" t="s">
        <v>176</v>
      </c>
      <c r="B48" s="56" t="s">
        <v>1</v>
      </c>
      <c r="C48" s="56" t="s">
        <v>38</v>
      </c>
      <c r="D48" s="112" t="s">
        <v>77</v>
      </c>
      <c r="E48" s="113"/>
      <c r="F48" s="114"/>
      <c r="G48" s="56" t="s">
        <v>172</v>
      </c>
      <c r="H48" s="25">
        <v>157483</v>
      </c>
      <c r="I48" s="11">
        <v>157483</v>
      </c>
    </row>
    <row r="49" spans="1:9" ht="13.5">
      <c r="A49" s="67" t="s">
        <v>12</v>
      </c>
      <c r="B49" s="72" t="s">
        <v>6</v>
      </c>
      <c r="C49" s="72" t="s">
        <v>7</v>
      </c>
      <c r="D49" s="140"/>
      <c r="E49" s="141"/>
      <c r="F49" s="142"/>
      <c r="G49" s="72"/>
      <c r="H49" s="32">
        <f aca="true" t="shared" si="1" ref="H49:I51">SUM(H50)</f>
        <v>217000.00000000003</v>
      </c>
      <c r="I49" s="45">
        <f t="shared" si="1"/>
        <v>155850.00000000003</v>
      </c>
    </row>
    <row r="50" spans="1:9" ht="22.5" customHeight="1">
      <c r="A50" s="21" t="s">
        <v>13</v>
      </c>
      <c r="B50" s="73" t="s">
        <v>6</v>
      </c>
      <c r="C50" s="73" t="s">
        <v>20</v>
      </c>
      <c r="D50" s="121"/>
      <c r="E50" s="122"/>
      <c r="F50" s="123"/>
      <c r="G50" s="73"/>
      <c r="H50" s="64">
        <f t="shared" si="1"/>
        <v>217000.00000000003</v>
      </c>
      <c r="I50" s="65">
        <f t="shared" si="1"/>
        <v>155850.00000000003</v>
      </c>
    </row>
    <row r="51" spans="1:9" ht="37.5" customHeight="1">
      <c r="A51" s="21" t="s">
        <v>89</v>
      </c>
      <c r="B51" s="56" t="s">
        <v>6</v>
      </c>
      <c r="C51" s="56" t="s">
        <v>20</v>
      </c>
      <c r="D51" s="112" t="s">
        <v>90</v>
      </c>
      <c r="E51" s="113"/>
      <c r="F51" s="114"/>
      <c r="G51" s="56" t="s">
        <v>129</v>
      </c>
      <c r="H51" s="33">
        <f t="shared" si="1"/>
        <v>217000.00000000003</v>
      </c>
      <c r="I51" s="11">
        <f t="shared" si="1"/>
        <v>155850.00000000003</v>
      </c>
    </row>
    <row r="52" spans="1:9" ht="21" customHeight="1">
      <c r="A52" s="21" t="s">
        <v>91</v>
      </c>
      <c r="B52" s="56" t="s">
        <v>6</v>
      </c>
      <c r="C52" s="56" t="s">
        <v>20</v>
      </c>
      <c r="D52" s="112" t="s">
        <v>92</v>
      </c>
      <c r="E52" s="113"/>
      <c r="F52" s="114"/>
      <c r="G52" s="56" t="s">
        <v>129</v>
      </c>
      <c r="H52" s="33">
        <f>SUM(H53:H56)</f>
        <v>217000.00000000003</v>
      </c>
      <c r="I52" s="11">
        <f>SUM(I53:I56)</f>
        <v>155850.00000000003</v>
      </c>
    </row>
    <row r="53" spans="1:9" ht="22.5">
      <c r="A53" s="21" t="s">
        <v>39</v>
      </c>
      <c r="B53" s="56" t="s">
        <v>6</v>
      </c>
      <c r="C53" s="56" t="s">
        <v>20</v>
      </c>
      <c r="D53" s="112" t="s">
        <v>92</v>
      </c>
      <c r="E53" s="113"/>
      <c r="F53" s="114"/>
      <c r="G53" s="56" t="s">
        <v>40</v>
      </c>
      <c r="H53" s="22">
        <v>157063.1</v>
      </c>
      <c r="I53" s="11">
        <v>111895.6</v>
      </c>
    </row>
    <row r="54" spans="1:9" ht="21.75" customHeight="1">
      <c r="A54" s="21" t="s">
        <v>93</v>
      </c>
      <c r="B54" s="56" t="s">
        <v>6</v>
      </c>
      <c r="C54" s="56" t="s">
        <v>20</v>
      </c>
      <c r="D54" s="112" t="s">
        <v>92</v>
      </c>
      <c r="E54" s="113"/>
      <c r="F54" s="114"/>
      <c r="G54" s="56" t="s">
        <v>76</v>
      </c>
      <c r="H54" s="22">
        <v>44440.23</v>
      </c>
      <c r="I54" s="11">
        <v>33577.73</v>
      </c>
    </row>
    <row r="55" spans="1:9" ht="22.5" customHeight="1">
      <c r="A55" s="28" t="s">
        <v>62</v>
      </c>
      <c r="B55" s="56" t="s">
        <v>6</v>
      </c>
      <c r="C55" s="56" t="s">
        <v>20</v>
      </c>
      <c r="D55" s="112" t="s">
        <v>92</v>
      </c>
      <c r="E55" s="113"/>
      <c r="F55" s="114"/>
      <c r="G55" s="56" t="s">
        <v>48</v>
      </c>
      <c r="H55" s="22">
        <v>4916.67</v>
      </c>
      <c r="I55" s="42">
        <v>4916.67</v>
      </c>
    </row>
    <row r="56" spans="1:9" ht="15" customHeight="1">
      <c r="A56" s="21" t="s">
        <v>41</v>
      </c>
      <c r="B56" s="56" t="s">
        <v>6</v>
      </c>
      <c r="C56" s="56" t="s">
        <v>20</v>
      </c>
      <c r="D56" s="112" t="s">
        <v>92</v>
      </c>
      <c r="E56" s="113"/>
      <c r="F56" s="114"/>
      <c r="G56" s="56" t="s">
        <v>42</v>
      </c>
      <c r="H56" s="25">
        <v>10580</v>
      </c>
      <c r="I56" s="42">
        <v>5460</v>
      </c>
    </row>
    <row r="57" spans="1:9" ht="24.75" customHeight="1">
      <c r="A57" s="67" t="s">
        <v>52</v>
      </c>
      <c r="B57" s="72" t="s">
        <v>20</v>
      </c>
      <c r="C57" s="72" t="s">
        <v>7</v>
      </c>
      <c r="D57" s="140"/>
      <c r="E57" s="141"/>
      <c r="F57" s="142"/>
      <c r="G57" s="72"/>
      <c r="H57" s="32">
        <f>SUM(H58)</f>
        <v>1800000</v>
      </c>
      <c r="I57" s="45">
        <f>SUM(I58)</f>
        <v>1502742.56</v>
      </c>
    </row>
    <row r="58" spans="1:9" ht="26.25" customHeight="1">
      <c r="A58" s="76" t="s">
        <v>54</v>
      </c>
      <c r="B58" s="73" t="s">
        <v>20</v>
      </c>
      <c r="C58" s="73" t="s">
        <v>25</v>
      </c>
      <c r="D58" s="121"/>
      <c r="E58" s="122"/>
      <c r="F58" s="123"/>
      <c r="G58" s="73"/>
      <c r="H58" s="64">
        <f aca="true" t="shared" si="2" ref="H58:I60">SUM(H59)</f>
        <v>1800000</v>
      </c>
      <c r="I58" s="65">
        <f t="shared" si="2"/>
        <v>1502742.56</v>
      </c>
    </row>
    <row r="59" spans="1:9" ht="30.75" customHeight="1">
      <c r="A59" s="34" t="s">
        <v>94</v>
      </c>
      <c r="B59" s="56" t="s">
        <v>20</v>
      </c>
      <c r="C59" s="56" t="s">
        <v>25</v>
      </c>
      <c r="D59" s="112" t="s">
        <v>95</v>
      </c>
      <c r="E59" s="113"/>
      <c r="F59" s="114"/>
      <c r="G59" s="56" t="s">
        <v>129</v>
      </c>
      <c r="H59" s="33">
        <f t="shared" si="2"/>
        <v>1800000</v>
      </c>
      <c r="I59" s="42">
        <f t="shared" si="2"/>
        <v>1502742.56</v>
      </c>
    </row>
    <row r="60" spans="1:9" ht="22.5">
      <c r="A60" s="21" t="s">
        <v>96</v>
      </c>
      <c r="B60" s="56" t="s">
        <v>20</v>
      </c>
      <c r="C60" s="56" t="s">
        <v>25</v>
      </c>
      <c r="D60" s="112" t="s">
        <v>97</v>
      </c>
      <c r="E60" s="113"/>
      <c r="F60" s="114"/>
      <c r="G60" s="56" t="s">
        <v>129</v>
      </c>
      <c r="H60" s="22">
        <f t="shared" si="2"/>
        <v>1800000</v>
      </c>
      <c r="I60" s="39">
        <f t="shared" si="2"/>
        <v>1502742.56</v>
      </c>
    </row>
    <row r="61" spans="1:9" ht="22.5">
      <c r="A61" s="21" t="s">
        <v>41</v>
      </c>
      <c r="B61" s="56" t="s">
        <v>20</v>
      </c>
      <c r="C61" s="56" t="s">
        <v>25</v>
      </c>
      <c r="D61" s="112" t="s">
        <v>97</v>
      </c>
      <c r="E61" s="113"/>
      <c r="F61" s="114"/>
      <c r="G61" s="56" t="s">
        <v>42</v>
      </c>
      <c r="H61" s="22">
        <v>1800000</v>
      </c>
      <c r="I61" s="14">
        <v>1502742.56</v>
      </c>
    </row>
    <row r="62" spans="1:9" ht="13.5">
      <c r="A62" s="67" t="s">
        <v>37</v>
      </c>
      <c r="B62" s="72" t="s">
        <v>8</v>
      </c>
      <c r="C62" s="72" t="s">
        <v>7</v>
      </c>
      <c r="D62" s="143" t="s">
        <v>139</v>
      </c>
      <c r="E62" s="144"/>
      <c r="F62" s="145"/>
      <c r="G62" s="77" t="s">
        <v>129</v>
      </c>
      <c r="H62" s="32">
        <f>SUM(H63+H75)</f>
        <v>42319968</v>
      </c>
      <c r="I62" s="45">
        <f>SUM(I63+I75)</f>
        <v>23092649.71</v>
      </c>
    </row>
    <row r="63" spans="1:9" ht="45.75" customHeight="1">
      <c r="A63" s="28" t="s">
        <v>36</v>
      </c>
      <c r="B63" s="73" t="s">
        <v>8</v>
      </c>
      <c r="C63" s="73" t="s">
        <v>30</v>
      </c>
      <c r="D63" s="121" t="s">
        <v>139</v>
      </c>
      <c r="E63" s="122"/>
      <c r="F63" s="123"/>
      <c r="G63" s="73" t="s">
        <v>129</v>
      </c>
      <c r="H63" s="64">
        <f>SUM(H64)</f>
        <v>41319968</v>
      </c>
      <c r="I63" s="65">
        <f>SUM(I64)</f>
        <v>22735019.01</v>
      </c>
    </row>
    <row r="64" spans="1:9" ht="24" customHeight="1">
      <c r="A64" s="28" t="s">
        <v>127</v>
      </c>
      <c r="B64" s="85" t="s">
        <v>8</v>
      </c>
      <c r="C64" s="85" t="s">
        <v>30</v>
      </c>
      <c r="D64" s="146" t="s">
        <v>128</v>
      </c>
      <c r="E64" s="147"/>
      <c r="F64" s="148"/>
      <c r="G64" s="85" t="s">
        <v>129</v>
      </c>
      <c r="H64" s="81">
        <f>SUM(H65,H70)</f>
        <v>41319968</v>
      </c>
      <c r="I64" s="82">
        <f>SUM(I65,I70)</f>
        <v>22735019.01</v>
      </c>
    </row>
    <row r="65" spans="1:9" ht="12.75">
      <c r="A65" s="28" t="s">
        <v>82</v>
      </c>
      <c r="B65" s="57" t="s">
        <v>8</v>
      </c>
      <c r="C65" s="57" t="s">
        <v>30</v>
      </c>
      <c r="D65" s="105" t="s">
        <v>98</v>
      </c>
      <c r="E65" s="106"/>
      <c r="F65" s="107"/>
      <c r="G65" s="57" t="s">
        <v>129</v>
      </c>
      <c r="H65" s="33">
        <f aca="true" t="shared" si="3" ref="H65:I68">SUM(H66)</f>
        <v>1517150</v>
      </c>
      <c r="I65" s="42">
        <f t="shared" si="3"/>
        <v>460334.34</v>
      </c>
    </row>
    <row r="66" spans="1:9" ht="23.25" customHeight="1">
      <c r="A66" s="26" t="s">
        <v>64</v>
      </c>
      <c r="B66" s="58" t="s">
        <v>8</v>
      </c>
      <c r="C66" s="58" t="s">
        <v>30</v>
      </c>
      <c r="D66" s="115" t="s">
        <v>99</v>
      </c>
      <c r="E66" s="116"/>
      <c r="F66" s="117"/>
      <c r="G66" s="58" t="s">
        <v>129</v>
      </c>
      <c r="H66" s="27">
        <f t="shared" si="3"/>
        <v>1517150</v>
      </c>
      <c r="I66" s="11">
        <f t="shared" si="3"/>
        <v>460334.34</v>
      </c>
    </row>
    <row r="67" spans="1:9" ht="23.25" customHeight="1">
      <c r="A67" s="21" t="s">
        <v>133</v>
      </c>
      <c r="B67" s="58" t="s">
        <v>8</v>
      </c>
      <c r="C67" s="58" t="s">
        <v>30</v>
      </c>
      <c r="D67" s="115" t="s">
        <v>99</v>
      </c>
      <c r="E67" s="116"/>
      <c r="F67" s="117"/>
      <c r="G67" s="58" t="s">
        <v>134</v>
      </c>
      <c r="H67" s="27">
        <f t="shared" si="3"/>
        <v>1517150</v>
      </c>
      <c r="I67" s="11">
        <f t="shared" si="3"/>
        <v>460334.34</v>
      </c>
    </row>
    <row r="68" spans="1:9" ht="34.5" customHeight="1">
      <c r="A68" s="21" t="s">
        <v>135</v>
      </c>
      <c r="B68" s="58" t="s">
        <v>8</v>
      </c>
      <c r="C68" s="58" t="s">
        <v>30</v>
      </c>
      <c r="D68" s="115" t="s">
        <v>99</v>
      </c>
      <c r="E68" s="116"/>
      <c r="F68" s="117"/>
      <c r="G68" s="58" t="s">
        <v>136</v>
      </c>
      <c r="H68" s="27">
        <f t="shared" si="3"/>
        <v>1517150</v>
      </c>
      <c r="I68" s="11">
        <f t="shared" si="3"/>
        <v>460334.34</v>
      </c>
    </row>
    <row r="69" spans="1:9" ht="23.25" customHeight="1">
      <c r="A69" s="26" t="s">
        <v>41</v>
      </c>
      <c r="B69" s="58" t="s">
        <v>8</v>
      </c>
      <c r="C69" s="58" t="s">
        <v>30</v>
      </c>
      <c r="D69" s="115" t="s">
        <v>99</v>
      </c>
      <c r="E69" s="116"/>
      <c r="F69" s="117"/>
      <c r="G69" s="58" t="s">
        <v>42</v>
      </c>
      <c r="H69" s="27">
        <v>1517150</v>
      </c>
      <c r="I69" s="42">
        <v>460334.34</v>
      </c>
    </row>
    <row r="70" spans="1:9" ht="23.25" customHeight="1">
      <c r="A70" s="26" t="s">
        <v>94</v>
      </c>
      <c r="B70" s="58" t="s">
        <v>8</v>
      </c>
      <c r="C70" s="58" t="s">
        <v>30</v>
      </c>
      <c r="D70" s="115" t="s">
        <v>95</v>
      </c>
      <c r="E70" s="116"/>
      <c r="F70" s="117"/>
      <c r="G70" s="58" t="s">
        <v>129</v>
      </c>
      <c r="H70" s="27">
        <f aca="true" t="shared" si="4" ref="H70:I73">SUM(H71)</f>
        <v>39802818</v>
      </c>
      <c r="I70" s="39">
        <f t="shared" si="4"/>
        <v>22274684.67</v>
      </c>
    </row>
    <row r="71" spans="1:9" ht="26.25" customHeight="1">
      <c r="A71" s="35" t="s">
        <v>100</v>
      </c>
      <c r="B71" s="57" t="s">
        <v>8</v>
      </c>
      <c r="C71" s="57" t="s">
        <v>30</v>
      </c>
      <c r="D71" s="105" t="s">
        <v>101</v>
      </c>
      <c r="E71" s="106"/>
      <c r="F71" s="107"/>
      <c r="G71" s="57" t="s">
        <v>129</v>
      </c>
      <c r="H71" s="22">
        <f t="shared" si="4"/>
        <v>39802818</v>
      </c>
      <c r="I71" s="11">
        <f t="shared" si="4"/>
        <v>22274684.67</v>
      </c>
    </row>
    <row r="72" spans="1:9" ht="22.5">
      <c r="A72" s="21" t="s">
        <v>133</v>
      </c>
      <c r="B72" s="57" t="s">
        <v>8</v>
      </c>
      <c r="C72" s="57" t="s">
        <v>30</v>
      </c>
      <c r="D72" s="105" t="s">
        <v>101</v>
      </c>
      <c r="E72" s="106"/>
      <c r="F72" s="107"/>
      <c r="G72" s="57" t="s">
        <v>134</v>
      </c>
      <c r="H72" s="22">
        <f t="shared" si="4"/>
        <v>39802818</v>
      </c>
      <c r="I72" s="11">
        <f t="shared" si="4"/>
        <v>22274684.67</v>
      </c>
    </row>
    <row r="73" spans="1:9" ht="22.5">
      <c r="A73" s="21" t="s">
        <v>135</v>
      </c>
      <c r="B73" s="57" t="s">
        <v>8</v>
      </c>
      <c r="C73" s="57" t="s">
        <v>30</v>
      </c>
      <c r="D73" s="105" t="s">
        <v>101</v>
      </c>
      <c r="E73" s="106"/>
      <c r="F73" s="107"/>
      <c r="G73" s="57" t="s">
        <v>136</v>
      </c>
      <c r="H73" s="22">
        <f t="shared" si="4"/>
        <v>39802818</v>
      </c>
      <c r="I73" s="11">
        <f t="shared" si="4"/>
        <v>22274684.67</v>
      </c>
    </row>
    <row r="74" spans="1:9" ht="22.5">
      <c r="A74" s="21" t="s">
        <v>41</v>
      </c>
      <c r="B74" s="57" t="s">
        <v>8</v>
      </c>
      <c r="C74" s="57" t="s">
        <v>30</v>
      </c>
      <c r="D74" s="105" t="s">
        <v>101</v>
      </c>
      <c r="E74" s="106"/>
      <c r="F74" s="107"/>
      <c r="G74" s="57" t="s">
        <v>42</v>
      </c>
      <c r="H74" s="22">
        <v>39802818</v>
      </c>
      <c r="I74" s="11">
        <v>22274684.67</v>
      </c>
    </row>
    <row r="75" spans="1:9" ht="15.75" customHeight="1">
      <c r="A75" s="31" t="s">
        <v>65</v>
      </c>
      <c r="B75" s="73" t="s">
        <v>8</v>
      </c>
      <c r="C75" s="73" t="s">
        <v>34</v>
      </c>
      <c r="D75" s="121" t="s">
        <v>139</v>
      </c>
      <c r="E75" s="122"/>
      <c r="F75" s="123"/>
      <c r="G75" s="73" t="s">
        <v>129</v>
      </c>
      <c r="H75" s="64">
        <f>SUM(H77)</f>
        <v>1000000</v>
      </c>
      <c r="I75" s="65">
        <f>SUM(I77)</f>
        <v>357630.7</v>
      </c>
    </row>
    <row r="76" spans="1:9" ht="27.75" customHeight="1">
      <c r="A76" s="28" t="s">
        <v>127</v>
      </c>
      <c r="B76" s="85" t="s">
        <v>8</v>
      </c>
      <c r="C76" s="85" t="s">
        <v>34</v>
      </c>
      <c r="D76" s="146" t="s">
        <v>128</v>
      </c>
      <c r="E76" s="147"/>
      <c r="F76" s="148"/>
      <c r="G76" s="85" t="s">
        <v>129</v>
      </c>
      <c r="H76" s="81">
        <f>SUM(H77)</f>
        <v>1000000</v>
      </c>
      <c r="I76" s="82">
        <f>SUM(I77)</f>
        <v>357630.7</v>
      </c>
    </row>
    <row r="77" spans="1:9" ht="12.75">
      <c r="A77" s="21" t="s">
        <v>87</v>
      </c>
      <c r="B77" s="57" t="s">
        <v>8</v>
      </c>
      <c r="C77" s="57" t="s">
        <v>34</v>
      </c>
      <c r="D77" s="105" t="s">
        <v>88</v>
      </c>
      <c r="E77" s="106"/>
      <c r="F77" s="107"/>
      <c r="G77" s="57" t="s">
        <v>129</v>
      </c>
      <c r="H77" s="22">
        <f>SUM(H81+H85)</f>
        <v>1000000</v>
      </c>
      <c r="I77" s="90">
        <f>SUM(I81+I85)</f>
        <v>357630.7</v>
      </c>
    </row>
    <row r="78" spans="1:9" ht="25.5" customHeight="1">
      <c r="A78" s="21" t="s">
        <v>66</v>
      </c>
      <c r="B78" s="57" t="s">
        <v>8</v>
      </c>
      <c r="C78" s="57" t="s">
        <v>34</v>
      </c>
      <c r="D78" s="105" t="s">
        <v>102</v>
      </c>
      <c r="E78" s="106"/>
      <c r="F78" s="107"/>
      <c r="G78" s="57" t="s">
        <v>129</v>
      </c>
      <c r="H78" s="22">
        <f>SUM(H81)</f>
        <v>500000</v>
      </c>
      <c r="I78" s="10">
        <f>SUM(I81)</f>
        <v>323478.7</v>
      </c>
    </row>
    <row r="79" spans="1:9" ht="24.75" customHeight="1">
      <c r="A79" s="21" t="s">
        <v>133</v>
      </c>
      <c r="B79" s="57" t="s">
        <v>8</v>
      </c>
      <c r="C79" s="57" t="s">
        <v>34</v>
      </c>
      <c r="D79" s="105" t="s">
        <v>102</v>
      </c>
      <c r="E79" s="106"/>
      <c r="F79" s="107"/>
      <c r="G79" s="57" t="s">
        <v>134</v>
      </c>
      <c r="H79" s="22">
        <f>SUM(H80)</f>
        <v>500000</v>
      </c>
      <c r="I79" s="10">
        <f>SUM(I80)</f>
        <v>323478.7</v>
      </c>
    </row>
    <row r="80" spans="1:9" ht="45" customHeight="1">
      <c r="A80" s="21" t="s">
        <v>135</v>
      </c>
      <c r="B80" s="57" t="s">
        <v>8</v>
      </c>
      <c r="C80" s="57" t="s">
        <v>34</v>
      </c>
      <c r="D80" s="105" t="s">
        <v>102</v>
      </c>
      <c r="E80" s="106"/>
      <c r="F80" s="107"/>
      <c r="G80" s="57" t="s">
        <v>136</v>
      </c>
      <c r="H80" s="22">
        <f>SUM(H81)</f>
        <v>500000</v>
      </c>
      <c r="I80" s="10">
        <f>SUM(I81)</f>
        <v>323478.7</v>
      </c>
    </row>
    <row r="81" spans="1:9" ht="26.25" customHeight="1">
      <c r="A81" s="21" t="s">
        <v>41</v>
      </c>
      <c r="B81" s="57" t="s">
        <v>8</v>
      </c>
      <c r="C81" s="57" t="s">
        <v>34</v>
      </c>
      <c r="D81" s="105" t="s">
        <v>102</v>
      </c>
      <c r="E81" s="106"/>
      <c r="F81" s="107"/>
      <c r="G81" s="57" t="s">
        <v>42</v>
      </c>
      <c r="H81" s="22">
        <v>500000</v>
      </c>
      <c r="I81" s="10">
        <v>323478.7</v>
      </c>
    </row>
    <row r="82" spans="1:9" ht="28.5" customHeight="1">
      <c r="A82" s="34" t="s">
        <v>103</v>
      </c>
      <c r="B82" s="57" t="s">
        <v>8</v>
      </c>
      <c r="C82" s="57" t="s">
        <v>34</v>
      </c>
      <c r="D82" s="105" t="s">
        <v>104</v>
      </c>
      <c r="E82" s="106"/>
      <c r="F82" s="107"/>
      <c r="G82" s="57" t="s">
        <v>129</v>
      </c>
      <c r="H82" s="25">
        <f aca="true" t="shared" si="5" ref="H82:I84">SUM(H83)</f>
        <v>500000</v>
      </c>
      <c r="I82" s="10">
        <f t="shared" si="5"/>
        <v>34152</v>
      </c>
    </row>
    <row r="83" spans="1:9" ht="28.5" customHeight="1">
      <c r="A83" s="21" t="s">
        <v>133</v>
      </c>
      <c r="B83" s="57" t="s">
        <v>8</v>
      </c>
      <c r="C83" s="57" t="s">
        <v>34</v>
      </c>
      <c r="D83" s="105" t="s">
        <v>104</v>
      </c>
      <c r="E83" s="106"/>
      <c r="F83" s="107"/>
      <c r="G83" s="57" t="s">
        <v>134</v>
      </c>
      <c r="H83" s="25">
        <f t="shared" si="5"/>
        <v>500000</v>
      </c>
      <c r="I83" s="10">
        <f t="shared" si="5"/>
        <v>34152</v>
      </c>
    </row>
    <row r="84" spans="1:9" ht="19.5" customHeight="1">
      <c r="A84" s="21" t="s">
        <v>135</v>
      </c>
      <c r="B84" s="57" t="s">
        <v>8</v>
      </c>
      <c r="C84" s="57" t="s">
        <v>34</v>
      </c>
      <c r="D84" s="105" t="s">
        <v>104</v>
      </c>
      <c r="E84" s="106"/>
      <c r="F84" s="107"/>
      <c r="G84" s="57" t="s">
        <v>136</v>
      </c>
      <c r="H84" s="25">
        <f t="shared" si="5"/>
        <v>500000</v>
      </c>
      <c r="I84" s="10">
        <f t="shared" si="5"/>
        <v>34152</v>
      </c>
    </row>
    <row r="85" spans="1:9" ht="18.75" customHeight="1">
      <c r="A85" s="21" t="s">
        <v>41</v>
      </c>
      <c r="B85" s="57" t="s">
        <v>8</v>
      </c>
      <c r="C85" s="57" t="s">
        <v>34</v>
      </c>
      <c r="D85" s="105" t="s">
        <v>104</v>
      </c>
      <c r="E85" s="106"/>
      <c r="F85" s="107"/>
      <c r="G85" s="57" t="s">
        <v>42</v>
      </c>
      <c r="H85" s="25">
        <v>500000</v>
      </c>
      <c r="I85" s="10">
        <v>34152</v>
      </c>
    </row>
    <row r="86" spans="1:9" ht="14.25" customHeight="1">
      <c r="A86" s="67" t="s">
        <v>9</v>
      </c>
      <c r="B86" s="72" t="s">
        <v>10</v>
      </c>
      <c r="C86" s="72" t="s">
        <v>7</v>
      </c>
      <c r="D86" s="140" t="s">
        <v>139</v>
      </c>
      <c r="E86" s="141"/>
      <c r="F86" s="142"/>
      <c r="G86" s="72" t="s">
        <v>129</v>
      </c>
      <c r="H86" s="32">
        <f>SUM(H87,H94,H107,H152)</f>
        <v>26383377.57</v>
      </c>
      <c r="I86" s="45">
        <f>SUM(I87+I98+I107+I152+I94)</f>
        <v>11670474.75</v>
      </c>
    </row>
    <row r="87" spans="1:9" ht="69" customHeight="1">
      <c r="A87" s="31" t="s">
        <v>17</v>
      </c>
      <c r="B87" s="73" t="s">
        <v>10</v>
      </c>
      <c r="C87" s="73" t="s">
        <v>1</v>
      </c>
      <c r="D87" s="121" t="s">
        <v>139</v>
      </c>
      <c r="E87" s="122"/>
      <c r="F87" s="123"/>
      <c r="G87" s="73" t="s">
        <v>129</v>
      </c>
      <c r="H87" s="64">
        <f aca="true" t="shared" si="6" ref="H87:I92">SUM(H88)</f>
        <v>3801</v>
      </c>
      <c r="I87" s="65">
        <f t="shared" si="6"/>
        <v>2533.76</v>
      </c>
    </row>
    <row r="88" spans="1:9" ht="21.75" customHeight="1">
      <c r="A88" s="28" t="s">
        <v>127</v>
      </c>
      <c r="B88" s="85" t="s">
        <v>10</v>
      </c>
      <c r="C88" s="85" t="s">
        <v>1</v>
      </c>
      <c r="D88" s="146" t="s">
        <v>128</v>
      </c>
      <c r="E88" s="147"/>
      <c r="F88" s="148"/>
      <c r="G88" s="85" t="s">
        <v>129</v>
      </c>
      <c r="H88" s="81">
        <f t="shared" si="6"/>
        <v>3801</v>
      </c>
      <c r="I88" s="82">
        <f t="shared" si="6"/>
        <v>2533.76</v>
      </c>
    </row>
    <row r="89" spans="1:9" ht="25.5" customHeight="1">
      <c r="A89" s="28" t="s">
        <v>82</v>
      </c>
      <c r="B89" s="56" t="s">
        <v>10</v>
      </c>
      <c r="C89" s="56" t="s">
        <v>1</v>
      </c>
      <c r="D89" s="112" t="s">
        <v>83</v>
      </c>
      <c r="E89" s="113"/>
      <c r="F89" s="114"/>
      <c r="G89" s="56" t="s">
        <v>129</v>
      </c>
      <c r="H89" s="25">
        <f t="shared" si="6"/>
        <v>3801</v>
      </c>
      <c r="I89" s="39">
        <f t="shared" si="6"/>
        <v>2533.76</v>
      </c>
    </row>
    <row r="90" spans="1:9" ht="21" customHeight="1">
      <c r="A90" s="26" t="s">
        <v>67</v>
      </c>
      <c r="B90" s="56" t="s">
        <v>10</v>
      </c>
      <c r="C90" s="56" t="s">
        <v>1</v>
      </c>
      <c r="D90" s="112" t="s">
        <v>105</v>
      </c>
      <c r="E90" s="113"/>
      <c r="F90" s="114"/>
      <c r="G90" s="56" t="s">
        <v>129</v>
      </c>
      <c r="H90" s="25">
        <f t="shared" si="6"/>
        <v>3801</v>
      </c>
      <c r="I90" s="11">
        <f t="shared" si="6"/>
        <v>2533.76</v>
      </c>
    </row>
    <row r="91" spans="1:9" ht="21" customHeight="1">
      <c r="A91" s="21" t="s">
        <v>133</v>
      </c>
      <c r="B91" s="56" t="s">
        <v>10</v>
      </c>
      <c r="C91" s="56" t="s">
        <v>1</v>
      </c>
      <c r="D91" s="112" t="s">
        <v>105</v>
      </c>
      <c r="E91" s="113"/>
      <c r="F91" s="114"/>
      <c r="G91" s="56" t="s">
        <v>134</v>
      </c>
      <c r="H91" s="25">
        <f t="shared" si="6"/>
        <v>3801</v>
      </c>
      <c r="I91" s="11">
        <f t="shared" si="6"/>
        <v>2533.76</v>
      </c>
    </row>
    <row r="92" spans="1:9" ht="21" customHeight="1">
      <c r="A92" s="21" t="s">
        <v>135</v>
      </c>
      <c r="B92" s="56" t="s">
        <v>10</v>
      </c>
      <c r="C92" s="56" t="s">
        <v>1</v>
      </c>
      <c r="D92" s="112" t="s">
        <v>105</v>
      </c>
      <c r="E92" s="113"/>
      <c r="F92" s="114"/>
      <c r="G92" s="56" t="s">
        <v>136</v>
      </c>
      <c r="H92" s="25">
        <f t="shared" si="6"/>
        <v>3801</v>
      </c>
      <c r="I92" s="11">
        <f t="shared" si="6"/>
        <v>2533.76</v>
      </c>
    </row>
    <row r="93" spans="1:9" ht="16.5" customHeight="1">
      <c r="A93" s="21" t="s">
        <v>41</v>
      </c>
      <c r="B93" s="58" t="s">
        <v>10</v>
      </c>
      <c r="C93" s="58" t="s">
        <v>1</v>
      </c>
      <c r="D93" s="115" t="s">
        <v>105</v>
      </c>
      <c r="E93" s="116"/>
      <c r="F93" s="117"/>
      <c r="G93" s="58" t="s">
        <v>42</v>
      </c>
      <c r="H93" s="33">
        <v>3801</v>
      </c>
      <c r="I93" s="42">
        <v>2533.76</v>
      </c>
    </row>
    <row r="94" spans="1:9" ht="43.5" customHeight="1">
      <c r="A94" s="31" t="s">
        <v>11</v>
      </c>
      <c r="B94" s="73" t="s">
        <v>10</v>
      </c>
      <c r="C94" s="73" t="s">
        <v>6</v>
      </c>
      <c r="D94" s="121" t="s">
        <v>139</v>
      </c>
      <c r="E94" s="122"/>
      <c r="F94" s="123"/>
      <c r="G94" s="73" t="s">
        <v>129</v>
      </c>
      <c r="H94" s="64">
        <f>SUM(H95,H101)</f>
        <v>7643000</v>
      </c>
      <c r="I94" s="65">
        <f>SUM(I95,I101)</f>
        <v>2469068.92</v>
      </c>
    </row>
    <row r="95" spans="1:9" ht="12.75">
      <c r="A95" s="28" t="s">
        <v>127</v>
      </c>
      <c r="B95" s="58" t="s">
        <v>10</v>
      </c>
      <c r="C95" s="58" t="s">
        <v>6</v>
      </c>
      <c r="D95" s="115" t="s">
        <v>128</v>
      </c>
      <c r="E95" s="116"/>
      <c r="F95" s="117"/>
      <c r="G95" s="58" t="s">
        <v>129</v>
      </c>
      <c r="H95" s="33">
        <f aca="true" t="shared" si="7" ref="H95:I99">SUM(H96)</f>
        <v>143000</v>
      </c>
      <c r="I95" s="11">
        <f t="shared" si="7"/>
        <v>0</v>
      </c>
    </row>
    <row r="96" spans="1:9" ht="12.75">
      <c r="A96" s="28" t="s">
        <v>82</v>
      </c>
      <c r="B96" s="57" t="s">
        <v>10</v>
      </c>
      <c r="C96" s="57" t="s">
        <v>6</v>
      </c>
      <c r="D96" s="105" t="s">
        <v>83</v>
      </c>
      <c r="E96" s="106"/>
      <c r="F96" s="107"/>
      <c r="G96" s="57" t="s">
        <v>129</v>
      </c>
      <c r="H96" s="33">
        <f t="shared" si="7"/>
        <v>143000</v>
      </c>
      <c r="I96" s="11">
        <f t="shared" si="7"/>
        <v>0</v>
      </c>
    </row>
    <row r="97" spans="1:9" ht="25.5" customHeight="1">
      <c r="A97" s="26" t="s">
        <v>68</v>
      </c>
      <c r="B97" s="57" t="s">
        <v>10</v>
      </c>
      <c r="C97" s="57" t="s">
        <v>6</v>
      </c>
      <c r="D97" s="105" t="s">
        <v>106</v>
      </c>
      <c r="E97" s="106"/>
      <c r="F97" s="107"/>
      <c r="G97" s="57" t="s">
        <v>129</v>
      </c>
      <c r="H97" s="25">
        <f t="shared" si="7"/>
        <v>143000</v>
      </c>
      <c r="I97" s="42">
        <f t="shared" si="7"/>
        <v>0</v>
      </c>
    </row>
    <row r="98" spans="1:9" ht="24.75" customHeight="1">
      <c r="A98" s="21" t="s">
        <v>133</v>
      </c>
      <c r="B98" s="58" t="s">
        <v>10</v>
      </c>
      <c r="C98" s="58" t="s">
        <v>6</v>
      </c>
      <c r="D98" s="105" t="s">
        <v>106</v>
      </c>
      <c r="E98" s="106"/>
      <c r="F98" s="107"/>
      <c r="G98" s="58" t="s">
        <v>134</v>
      </c>
      <c r="H98" s="33">
        <f t="shared" si="7"/>
        <v>143000</v>
      </c>
      <c r="I98" s="42">
        <f t="shared" si="7"/>
        <v>0</v>
      </c>
    </row>
    <row r="99" spans="1:9" ht="46.5" customHeight="1">
      <c r="A99" s="21" t="s">
        <v>135</v>
      </c>
      <c r="B99" s="58" t="s">
        <v>10</v>
      </c>
      <c r="C99" s="58" t="s">
        <v>6</v>
      </c>
      <c r="D99" s="105" t="s">
        <v>106</v>
      </c>
      <c r="E99" s="106"/>
      <c r="F99" s="107"/>
      <c r="G99" s="58" t="s">
        <v>136</v>
      </c>
      <c r="H99" s="33">
        <f t="shared" si="7"/>
        <v>143000</v>
      </c>
      <c r="I99" s="42">
        <f t="shared" si="7"/>
        <v>0</v>
      </c>
    </row>
    <row r="100" spans="1:9" ht="24" customHeight="1">
      <c r="A100" s="21" t="s">
        <v>41</v>
      </c>
      <c r="B100" s="57" t="s">
        <v>10</v>
      </c>
      <c r="C100" s="57" t="s">
        <v>6</v>
      </c>
      <c r="D100" s="105" t="s">
        <v>106</v>
      </c>
      <c r="E100" s="106"/>
      <c r="F100" s="107"/>
      <c r="G100" s="57" t="s">
        <v>42</v>
      </c>
      <c r="H100" s="25">
        <v>143000</v>
      </c>
      <c r="I100" s="11">
        <v>0</v>
      </c>
    </row>
    <row r="101" spans="1:9" ht="12.75">
      <c r="A101" s="26" t="s">
        <v>94</v>
      </c>
      <c r="B101" s="57" t="s">
        <v>10</v>
      </c>
      <c r="C101" s="57" t="s">
        <v>6</v>
      </c>
      <c r="D101" s="105" t="s">
        <v>95</v>
      </c>
      <c r="E101" s="106"/>
      <c r="F101" s="107"/>
      <c r="G101" s="57" t="s">
        <v>129</v>
      </c>
      <c r="H101" s="25">
        <f aca="true" t="shared" si="8" ref="H101:I103">SUM(H102)</f>
        <v>7500000</v>
      </c>
      <c r="I101" s="11">
        <f t="shared" si="8"/>
        <v>2469068.92</v>
      </c>
    </row>
    <row r="102" spans="1:9" ht="45">
      <c r="A102" s="21" t="s">
        <v>107</v>
      </c>
      <c r="B102" s="57" t="s">
        <v>10</v>
      </c>
      <c r="C102" s="57" t="s">
        <v>6</v>
      </c>
      <c r="D102" s="105" t="s">
        <v>108</v>
      </c>
      <c r="E102" s="106"/>
      <c r="F102" s="107"/>
      <c r="G102" s="57" t="s">
        <v>129</v>
      </c>
      <c r="H102" s="25">
        <f t="shared" si="8"/>
        <v>7500000</v>
      </c>
      <c r="I102" s="11">
        <f t="shared" si="8"/>
        <v>2469068.92</v>
      </c>
    </row>
    <row r="103" spans="1:9" ht="22.5">
      <c r="A103" s="21" t="s">
        <v>133</v>
      </c>
      <c r="B103" s="57" t="s">
        <v>10</v>
      </c>
      <c r="C103" s="57" t="s">
        <v>6</v>
      </c>
      <c r="D103" s="105" t="s">
        <v>108</v>
      </c>
      <c r="E103" s="106"/>
      <c r="F103" s="107"/>
      <c r="G103" s="57" t="s">
        <v>134</v>
      </c>
      <c r="H103" s="25">
        <f t="shared" si="8"/>
        <v>7500000</v>
      </c>
      <c r="I103" s="11">
        <f t="shared" si="8"/>
        <v>2469068.92</v>
      </c>
    </row>
    <row r="104" spans="1:9" ht="12.75" customHeight="1">
      <c r="A104" s="21" t="s">
        <v>135</v>
      </c>
      <c r="B104" s="57" t="s">
        <v>10</v>
      </c>
      <c r="C104" s="57" t="s">
        <v>6</v>
      </c>
      <c r="D104" s="105" t="s">
        <v>108</v>
      </c>
      <c r="E104" s="106"/>
      <c r="F104" s="107"/>
      <c r="G104" s="57" t="s">
        <v>136</v>
      </c>
      <c r="H104" s="25">
        <f>SUM(H105:H106)</f>
        <v>7500000</v>
      </c>
      <c r="I104" s="11">
        <f>SUM(I105:I106)</f>
        <v>2469068.92</v>
      </c>
    </row>
    <row r="105" spans="1:9" ht="24" customHeight="1">
      <c r="A105" s="21" t="s">
        <v>164</v>
      </c>
      <c r="B105" s="57" t="s">
        <v>10</v>
      </c>
      <c r="C105" s="57" t="s">
        <v>6</v>
      </c>
      <c r="D105" s="105" t="s">
        <v>108</v>
      </c>
      <c r="E105" s="106"/>
      <c r="F105" s="107"/>
      <c r="G105" s="57" t="s">
        <v>55</v>
      </c>
      <c r="H105" s="25">
        <v>4243621.12</v>
      </c>
      <c r="I105" s="11">
        <v>0</v>
      </c>
    </row>
    <row r="106" spans="1:9" ht="34.5" customHeight="1">
      <c r="A106" s="21" t="s">
        <v>41</v>
      </c>
      <c r="B106" s="57" t="s">
        <v>10</v>
      </c>
      <c r="C106" s="57" t="s">
        <v>6</v>
      </c>
      <c r="D106" s="105" t="s">
        <v>108</v>
      </c>
      <c r="E106" s="106"/>
      <c r="F106" s="107"/>
      <c r="G106" s="57" t="s">
        <v>42</v>
      </c>
      <c r="H106" s="25">
        <v>3256378.88</v>
      </c>
      <c r="I106" s="11">
        <v>2469068.92</v>
      </c>
    </row>
    <row r="107" spans="1:9" ht="24.75" customHeight="1">
      <c r="A107" s="48" t="s">
        <v>18</v>
      </c>
      <c r="B107" s="73" t="s">
        <v>10</v>
      </c>
      <c r="C107" s="73" t="s">
        <v>20</v>
      </c>
      <c r="D107" s="121" t="s">
        <v>139</v>
      </c>
      <c r="E107" s="122"/>
      <c r="F107" s="123"/>
      <c r="G107" s="73" t="s">
        <v>129</v>
      </c>
      <c r="H107" s="64">
        <f>SUM(H108)</f>
        <v>17736576.57</v>
      </c>
      <c r="I107" s="65">
        <f>SUM(I108)</f>
        <v>9128458.07</v>
      </c>
    </row>
    <row r="108" spans="1:9" ht="28.5" customHeight="1">
      <c r="A108" s="29" t="s">
        <v>127</v>
      </c>
      <c r="B108" s="83" t="s">
        <v>10</v>
      </c>
      <c r="C108" s="83" t="s">
        <v>20</v>
      </c>
      <c r="D108" s="149" t="s">
        <v>128</v>
      </c>
      <c r="E108" s="150"/>
      <c r="F108" s="151"/>
      <c r="G108" s="83" t="s">
        <v>129</v>
      </c>
      <c r="H108" s="49">
        <f>SUM(H109,H114,H127)</f>
        <v>17736576.57</v>
      </c>
      <c r="I108" s="41">
        <f>SUM(I114,I127)</f>
        <v>9128458.07</v>
      </c>
    </row>
    <row r="109" spans="1:9" ht="24.75" customHeight="1">
      <c r="A109" s="29" t="s">
        <v>130</v>
      </c>
      <c r="B109" s="58" t="s">
        <v>10</v>
      </c>
      <c r="C109" s="58" t="s">
        <v>20</v>
      </c>
      <c r="D109" s="115" t="s">
        <v>131</v>
      </c>
      <c r="E109" s="116"/>
      <c r="F109" s="117"/>
      <c r="G109" s="58" t="s">
        <v>129</v>
      </c>
      <c r="H109" s="33">
        <f aca="true" t="shared" si="9" ref="H109:I112">SUM(H110)</f>
        <v>1199982.96</v>
      </c>
      <c r="I109" s="42">
        <f t="shared" si="9"/>
        <v>0</v>
      </c>
    </row>
    <row r="110" spans="1:9" ht="22.5" customHeight="1">
      <c r="A110" s="29" t="s">
        <v>132</v>
      </c>
      <c r="B110" s="58" t="s">
        <v>10</v>
      </c>
      <c r="C110" s="58" t="s">
        <v>20</v>
      </c>
      <c r="D110" s="115" t="s">
        <v>174</v>
      </c>
      <c r="E110" s="116"/>
      <c r="F110" s="117"/>
      <c r="G110" s="58" t="s">
        <v>129</v>
      </c>
      <c r="H110" s="33">
        <f t="shared" si="9"/>
        <v>1199982.96</v>
      </c>
      <c r="I110" s="42">
        <f t="shared" si="9"/>
        <v>0</v>
      </c>
    </row>
    <row r="111" spans="1:9" ht="21.75" customHeight="1">
      <c r="A111" s="21" t="s">
        <v>133</v>
      </c>
      <c r="B111" s="58" t="s">
        <v>10</v>
      </c>
      <c r="C111" s="58" t="s">
        <v>20</v>
      </c>
      <c r="D111" s="115" t="s">
        <v>174</v>
      </c>
      <c r="E111" s="116"/>
      <c r="F111" s="117"/>
      <c r="G111" s="58" t="s">
        <v>134</v>
      </c>
      <c r="H111" s="33">
        <f t="shared" si="9"/>
        <v>1199982.96</v>
      </c>
      <c r="I111" s="42">
        <f t="shared" si="9"/>
        <v>0</v>
      </c>
    </row>
    <row r="112" spans="1:9" s="62" customFormat="1" ht="62.25" customHeight="1">
      <c r="A112" s="21" t="s">
        <v>135</v>
      </c>
      <c r="B112" s="58" t="s">
        <v>10</v>
      </c>
      <c r="C112" s="58" t="s">
        <v>20</v>
      </c>
      <c r="D112" s="115" t="s">
        <v>174</v>
      </c>
      <c r="E112" s="116"/>
      <c r="F112" s="117"/>
      <c r="G112" s="58" t="s">
        <v>136</v>
      </c>
      <c r="H112" s="33">
        <f t="shared" si="9"/>
        <v>1199982.96</v>
      </c>
      <c r="I112" s="42">
        <f t="shared" si="9"/>
        <v>0</v>
      </c>
    </row>
    <row r="113" spans="1:9" ht="23.25" customHeight="1">
      <c r="A113" s="30" t="s">
        <v>53</v>
      </c>
      <c r="B113" s="58" t="s">
        <v>10</v>
      </c>
      <c r="C113" s="58" t="s">
        <v>20</v>
      </c>
      <c r="D113" s="115" t="s">
        <v>174</v>
      </c>
      <c r="E113" s="116"/>
      <c r="F113" s="117"/>
      <c r="G113" s="58" t="s">
        <v>42</v>
      </c>
      <c r="H113" s="33">
        <v>1199982.96</v>
      </c>
      <c r="I113" s="42">
        <v>0</v>
      </c>
    </row>
    <row r="114" spans="1:9" ht="14.25" customHeight="1">
      <c r="A114" s="47" t="s">
        <v>82</v>
      </c>
      <c r="B114" s="83" t="s">
        <v>10</v>
      </c>
      <c r="C114" s="83" t="s">
        <v>20</v>
      </c>
      <c r="D114" s="149" t="s">
        <v>83</v>
      </c>
      <c r="E114" s="150"/>
      <c r="F114" s="151"/>
      <c r="G114" s="83"/>
      <c r="H114" s="49">
        <f>SUM(H115,H119,H123)</f>
        <v>1192455</v>
      </c>
      <c r="I114" s="93">
        <f>SUM(I115,I119,I123)</f>
        <v>870775.03</v>
      </c>
    </row>
    <row r="115" spans="1:9" ht="24.75" customHeight="1">
      <c r="A115" s="46" t="s">
        <v>68</v>
      </c>
      <c r="B115" s="83" t="s">
        <v>10</v>
      </c>
      <c r="C115" s="83" t="s">
        <v>20</v>
      </c>
      <c r="D115" s="149" t="s">
        <v>106</v>
      </c>
      <c r="E115" s="150"/>
      <c r="F115" s="151"/>
      <c r="G115" s="83" t="s">
        <v>129</v>
      </c>
      <c r="H115" s="49">
        <f aca="true" t="shared" si="10" ref="H115:I117">SUM(H116)</f>
        <v>100000</v>
      </c>
      <c r="I115" s="93">
        <f t="shared" si="10"/>
        <v>0</v>
      </c>
    </row>
    <row r="116" spans="1:9" ht="21" customHeight="1">
      <c r="A116" s="21" t="s">
        <v>133</v>
      </c>
      <c r="B116" s="58" t="s">
        <v>10</v>
      </c>
      <c r="C116" s="58" t="s">
        <v>20</v>
      </c>
      <c r="D116" s="115" t="s">
        <v>106</v>
      </c>
      <c r="E116" s="116"/>
      <c r="F116" s="117"/>
      <c r="G116" s="58" t="s">
        <v>134</v>
      </c>
      <c r="H116" s="33">
        <f t="shared" si="10"/>
        <v>100000</v>
      </c>
      <c r="I116" s="11">
        <f t="shared" si="10"/>
        <v>0</v>
      </c>
    </row>
    <row r="117" spans="1:9" ht="24.75" customHeight="1">
      <c r="A117" s="21" t="s">
        <v>135</v>
      </c>
      <c r="B117" s="58" t="s">
        <v>10</v>
      </c>
      <c r="C117" s="58" t="s">
        <v>20</v>
      </c>
      <c r="D117" s="115" t="s">
        <v>106</v>
      </c>
      <c r="E117" s="116"/>
      <c r="F117" s="117"/>
      <c r="G117" s="58" t="s">
        <v>136</v>
      </c>
      <c r="H117" s="33">
        <f t="shared" si="10"/>
        <v>100000</v>
      </c>
      <c r="I117" s="11">
        <f t="shared" si="10"/>
        <v>0</v>
      </c>
    </row>
    <row r="118" spans="1:9" ht="29.25" customHeight="1">
      <c r="A118" s="21" t="s">
        <v>41</v>
      </c>
      <c r="B118" s="58" t="s">
        <v>10</v>
      </c>
      <c r="C118" s="58" t="s">
        <v>20</v>
      </c>
      <c r="D118" s="115" t="s">
        <v>106</v>
      </c>
      <c r="E118" s="116"/>
      <c r="F118" s="117"/>
      <c r="G118" s="58" t="s">
        <v>42</v>
      </c>
      <c r="H118" s="33">
        <v>100000</v>
      </c>
      <c r="I118" s="11">
        <v>0</v>
      </c>
    </row>
    <row r="119" spans="1:9" ht="21" customHeight="1">
      <c r="A119" s="46" t="s">
        <v>70</v>
      </c>
      <c r="B119" s="83" t="s">
        <v>10</v>
      </c>
      <c r="C119" s="83" t="s">
        <v>20</v>
      </c>
      <c r="D119" s="149" t="s">
        <v>109</v>
      </c>
      <c r="E119" s="150"/>
      <c r="F119" s="151"/>
      <c r="G119" s="83" t="s">
        <v>129</v>
      </c>
      <c r="H119" s="49">
        <f aca="true" t="shared" si="11" ref="H119:I121">SUM(H120)</f>
        <v>1000000</v>
      </c>
      <c r="I119" s="93">
        <f t="shared" si="11"/>
        <v>778320.03</v>
      </c>
    </row>
    <row r="120" spans="1:9" ht="21" customHeight="1">
      <c r="A120" s="21" t="s">
        <v>133</v>
      </c>
      <c r="B120" s="58" t="s">
        <v>10</v>
      </c>
      <c r="C120" s="58" t="s">
        <v>20</v>
      </c>
      <c r="D120" s="115" t="s">
        <v>109</v>
      </c>
      <c r="E120" s="116"/>
      <c r="F120" s="117"/>
      <c r="G120" s="58" t="s">
        <v>134</v>
      </c>
      <c r="H120" s="33">
        <f t="shared" si="11"/>
        <v>1000000</v>
      </c>
      <c r="I120" s="11">
        <f t="shared" si="11"/>
        <v>778320.03</v>
      </c>
    </row>
    <row r="121" spans="1:9" ht="21" customHeight="1">
      <c r="A121" s="21" t="s">
        <v>135</v>
      </c>
      <c r="B121" s="58" t="s">
        <v>10</v>
      </c>
      <c r="C121" s="58" t="s">
        <v>20</v>
      </c>
      <c r="D121" s="115" t="s">
        <v>109</v>
      </c>
      <c r="E121" s="116"/>
      <c r="F121" s="117"/>
      <c r="G121" s="58" t="s">
        <v>136</v>
      </c>
      <c r="H121" s="33">
        <f t="shared" si="11"/>
        <v>1000000</v>
      </c>
      <c r="I121" s="11">
        <f t="shared" si="11"/>
        <v>778320.03</v>
      </c>
    </row>
    <row r="122" spans="1:9" ht="24" customHeight="1">
      <c r="A122" s="21" t="s">
        <v>41</v>
      </c>
      <c r="B122" s="58" t="s">
        <v>10</v>
      </c>
      <c r="C122" s="58" t="s">
        <v>20</v>
      </c>
      <c r="D122" s="115" t="s">
        <v>109</v>
      </c>
      <c r="E122" s="116"/>
      <c r="F122" s="117"/>
      <c r="G122" s="58" t="s">
        <v>42</v>
      </c>
      <c r="H122" s="33">
        <v>1000000</v>
      </c>
      <c r="I122" s="42">
        <v>778320.03</v>
      </c>
    </row>
    <row r="123" spans="1:9" ht="21" customHeight="1">
      <c r="A123" s="46" t="s">
        <v>69</v>
      </c>
      <c r="B123" s="83" t="s">
        <v>10</v>
      </c>
      <c r="C123" s="83" t="s">
        <v>20</v>
      </c>
      <c r="D123" s="149" t="s">
        <v>110</v>
      </c>
      <c r="E123" s="150"/>
      <c r="F123" s="151"/>
      <c r="G123" s="83" t="s">
        <v>129</v>
      </c>
      <c r="H123" s="49">
        <f aca="true" t="shared" si="12" ref="H123:I125">SUM(H124)</f>
        <v>92455</v>
      </c>
      <c r="I123" s="93">
        <f t="shared" si="12"/>
        <v>92455</v>
      </c>
    </row>
    <row r="124" spans="1:9" ht="24" customHeight="1">
      <c r="A124" s="21" t="s">
        <v>133</v>
      </c>
      <c r="B124" s="58" t="s">
        <v>10</v>
      </c>
      <c r="C124" s="58" t="s">
        <v>20</v>
      </c>
      <c r="D124" s="115" t="s">
        <v>110</v>
      </c>
      <c r="E124" s="116"/>
      <c r="F124" s="117"/>
      <c r="G124" s="58" t="s">
        <v>134</v>
      </c>
      <c r="H124" s="33">
        <f t="shared" si="12"/>
        <v>92455</v>
      </c>
      <c r="I124" s="11">
        <f t="shared" si="12"/>
        <v>92455</v>
      </c>
    </row>
    <row r="125" spans="1:9" ht="0.75" customHeight="1" hidden="1">
      <c r="A125" s="21" t="s">
        <v>135</v>
      </c>
      <c r="B125" s="58" t="s">
        <v>10</v>
      </c>
      <c r="C125" s="58" t="s">
        <v>20</v>
      </c>
      <c r="D125" s="115" t="s">
        <v>110</v>
      </c>
      <c r="E125" s="116"/>
      <c r="F125" s="117"/>
      <c r="G125" s="58" t="s">
        <v>136</v>
      </c>
      <c r="H125" s="33">
        <f t="shared" si="12"/>
        <v>92455</v>
      </c>
      <c r="I125" s="11">
        <f t="shared" si="12"/>
        <v>92455</v>
      </c>
    </row>
    <row r="126" spans="1:9" ht="15" customHeight="1" hidden="1">
      <c r="A126" s="21" t="s">
        <v>41</v>
      </c>
      <c r="B126" s="58" t="s">
        <v>10</v>
      </c>
      <c r="C126" s="58" t="s">
        <v>20</v>
      </c>
      <c r="D126" s="115" t="s">
        <v>110</v>
      </c>
      <c r="E126" s="116"/>
      <c r="F126" s="117"/>
      <c r="G126" s="58" t="s">
        <v>42</v>
      </c>
      <c r="H126" s="33">
        <v>92455</v>
      </c>
      <c r="I126" s="11">
        <v>92455</v>
      </c>
    </row>
    <row r="127" spans="1:9" ht="24" customHeight="1" hidden="1">
      <c r="A127" s="46" t="s">
        <v>94</v>
      </c>
      <c r="B127" s="83" t="s">
        <v>10</v>
      </c>
      <c r="C127" s="83" t="s">
        <v>20</v>
      </c>
      <c r="D127" s="149" t="s">
        <v>95</v>
      </c>
      <c r="E127" s="150"/>
      <c r="F127" s="151"/>
      <c r="G127" s="83" t="s">
        <v>129</v>
      </c>
      <c r="H127" s="49">
        <f>SUM(H128,H132,H136,H141,H145,H149)</f>
        <v>15344138.61</v>
      </c>
      <c r="I127" s="93">
        <f>SUM(I128,I132,I136,I141,I145)</f>
        <v>8257683.04</v>
      </c>
    </row>
    <row r="128" spans="1:9" ht="12.75" customHeight="1" hidden="1">
      <c r="A128" s="80" t="s">
        <v>19</v>
      </c>
      <c r="B128" s="59" t="s">
        <v>10</v>
      </c>
      <c r="C128" s="59" t="s">
        <v>20</v>
      </c>
      <c r="D128" s="152" t="s">
        <v>111</v>
      </c>
      <c r="E128" s="153"/>
      <c r="F128" s="154"/>
      <c r="G128" s="59" t="s">
        <v>129</v>
      </c>
      <c r="H128" s="49">
        <f aca="true" t="shared" si="13" ref="H128:I130">SUM(H129)</f>
        <v>4600000</v>
      </c>
      <c r="I128" s="93">
        <f t="shared" si="13"/>
        <v>1976829.24</v>
      </c>
    </row>
    <row r="129" spans="1:9" ht="46.5" customHeight="1" hidden="1">
      <c r="A129" s="21" t="s">
        <v>133</v>
      </c>
      <c r="B129" s="60" t="s">
        <v>10</v>
      </c>
      <c r="C129" s="60" t="s">
        <v>20</v>
      </c>
      <c r="D129" s="105" t="s">
        <v>111</v>
      </c>
      <c r="E129" s="106"/>
      <c r="F129" s="107"/>
      <c r="G129" s="57" t="s">
        <v>134</v>
      </c>
      <c r="H129" s="33">
        <f t="shared" si="13"/>
        <v>4600000</v>
      </c>
      <c r="I129" s="11">
        <f t="shared" si="13"/>
        <v>1976829.24</v>
      </c>
    </row>
    <row r="130" spans="1:9" ht="21.75" customHeight="1" hidden="1">
      <c r="A130" s="21" t="s">
        <v>135</v>
      </c>
      <c r="B130" s="60" t="s">
        <v>10</v>
      </c>
      <c r="C130" s="60" t="s">
        <v>20</v>
      </c>
      <c r="D130" s="105" t="s">
        <v>111</v>
      </c>
      <c r="E130" s="106"/>
      <c r="F130" s="107"/>
      <c r="G130" s="57" t="s">
        <v>136</v>
      </c>
      <c r="H130" s="33">
        <f t="shared" si="13"/>
        <v>4600000</v>
      </c>
      <c r="I130" s="11">
        <f t="shared" si="13"/>
        <v>1976829.24</v>
      </c>
    </row>
    <row r="131" spans="1:9" ht="15.75" customHeight="1" hidden="1">
      <c r="A131" s="21" t="s">
        <v>41</v>
      </c>
      <c r="B131" s="57" t="s">
        <v>10</v>
      </c>
      <c r="C131" s="57" t="s">
        <v>20</v>
      </c>
      <c r="D131" s="105" t="s">
        <v>111</v>
      </c>
      <c r="E131" s="106"/>
      <c r="F131" s="107"/>
      <c r="G131" s="57" t="s">
        <v>42</v>
      </c>
      <c r="H131" s="25">
        <v>4600000</v>
      </c>
      <c r="I131" s="11">
        <v>1976829.24</v>
      </c>
    </row>
    <row r="132" spans="1:9" ht="12.75" customHeight="1" hidden="1">
      <c r="A132" s="94" t="s">
        <v>21</v>
      </c>
      <c r="B132" s="59" t="s">
        <v>10</v>
      </c>
      <c r="C132" s="59" t="s">
        <v>20</v>
      </c>
      <c r="D132" s="152" t="s">
        <v>112</v>
      </c>
      <c r="E132" s="153"/>
      <c r="F132" s="154"/>
      <c r="G132" s="59" t="s">
        <v>129</v>
      </c>
      <c r="H132" s="49">
        <f aca="true" t="shared" si="14" ref="H132:I134">SUM(H133)</f>
        <v>600000</v>
      </c>
      <c r="I132" s="41">
        <f t="shared" si="14"/>
        <v>338189.6</v>
      </c>
    </row>
    <row r="133" spans="1:9" ht="12.75" customHeight="1" hidden="1">
      <c r="A133" s="21" t="s">
        <v>133</v>
      </c>
      <c r="B133" s="57" t="s">
        <v>10</v>
      </c>
      <c r="C133" s="57" t="s">
        <v>20</v>
      </c>
      <c r="D133" s="105" t="s">
        <v>112</v>
      </c>
      <c r="E133" s="106"/>
      <c r="F133" s="107"/>
      <c r="G133" s="57" t="s">
        <v>134</v>
      </c>
      <c r="H133" s="33">
        <f t="shared" si="14"/>
        <v>600000</v>
      </c>
      <c r="I133" s="42">
        <f t="shared" si="14"/>
        <v>338189.6</v>
      </c>
    </row>
    <row r="134" spans="1:9" ht="12.75" customHeight="1" hidden="1">
      <c r="A134" s="21" t="s">
        <v>135</v>
      </c>
      <c r="B134" s="57" t="s">
        <v>10</v>
      </c>
      <c r="C134" s="57" t="s">
        <v>20</v>
      </c>
      <c r="D134" s="105" t="s">
        <v>112</v>
      </c>
      <c r="E134" s="106"/>
      <c r="F134" s="107"/>
      <c r="G134" s="57" t="s">
        <v>136</v>
      </c>
      <c r="H134" s="33">
        <f t="shared" si="14"/>
        <v>600000</v>
      </c>
      <c r="I134" s="42">
        <f t="shared" si="14"/>
        <v>338189.6</v>
      </c>
    </row>
    <row r="135" spans="1:9" ht="12.75" customHeight="1" hidden="1">
      <c r="A135" s="21" t="s">
        <v>41</v>
      </c>
      <c r="B135" s="58" t="s">
        <v>10</v>
      </c>
      <c r="C135" s="58" t="s">
        <v>20</v>
      </c>
      <c r="D135" s="105" t="s">
        <v>112</v>
      </c>
      <c r="E135" s="106"/>
      <c r="F135" s="107"/>
      <c r="G135" s="58" t="s">
        <v>42</v>
      </c>
      <c r="H135" s="33">
        <v>600000</v>
      </c>
      <c r="I135" s="42">
        <v>338189.6</v>
      </c>
    </row>
    <row r="136" spans="1:9" ht="13.5" customHeight="1">
      <c r="A136" s="34" t="s">
        <v>113</v>
      </c>
      <c r="B136" s="59" t="s">
        <v>10</v>
      </c>
      <c r="C136" s="59" t="s">
        <v>20</v>
      </c>
      <c r="D136" s="152" t="s">
        <v>114</v>
      </c>
      <c r="E136" s="153"/>
      <c r="F136" s="154"/>
      <c r="G136" s="59" t="s">
        <v>129</v>
      </c>
      <c r="H136" s="49">
        <f>SUM(H137)</f>
        <v>4000000</v>
      </c>
      <c r="I136" s="93">
        <f>SUM(I137)</f>
        <v>2543621.82</v>
      </c>
    </row>
    <row r="137" spans="1:9" ht="24" customHeight="1">
      <c r="A137" s="21" t="s">
        <v>133</v>
      </c>
      <c r="B137" s="60" t="s">
        <v>10</v>
      </c>
      <c r="C137" s="60" t="s">
        <v>20</v>
      </c>
      <c r="D137" s="105" t="s">
        <v>114</v>
      </c>
      <c r="E137" s="106"/>
      <c r="F137" s="107"/>
      <c r="G137" s="57" t="s">
        <v>134</v>
      </c>
      <c r="H137" s="33">
        <f>SUM(H138)</f>
        <v>4000000</v>
      </c>
      <c r="I137" s="11">
        <f>SUM(I138)</f>
        <v>2543621.82</v>
      </c>
    </row>
    <row r="138" spans="1:9" ht="22.5">
      <c r="A138" s="21" t="s">
        <v>135</v>
      </c>
      <c r="B138" s="60" t="s">
        <v>10</v>
      </c>
      <c r="C138" s="60" t="s">
        <v>20</v>
      </c>
      <c r="D138" s="105" t="s">
        <v>114</v>
      </c>
      <c r="E138" s="106"/>
      <c r="F138" s="107"/>
      <c r="G138" s="57" t="s">
        <v>136</v>
      </c>
      <c r="H138" s="33">
        <f>SUM(H139:H140)</f>
        <v>4000000</v>
      </c>
      <c r="I138" s="11">
        <f>SUM(I139:I140)</f>
        <v>2543621.82</v>
      </c>
    </row>
    <row r="139" spans="1:9" ht="22.5">
      <c r="A139" s="30" t="s">
        <v>53</v>
      </c>
      <c r="B139" s="57" t="s">
        <v>10</v>
      </c>
      <c r="C139" s="57" t="s">
        <v>20</v>
      </c>
      <c r="D139" s="105" t="s">
        <v>114</v>
      </c>
      <c r="E139" s="106"/>
      <c r="F139" s="107"/>
      <c r="G139" s="57" t="s">
        <v>55</v>
      </c>
      <c r="H139" s="33">
        <v>0</v>
      </c>
      <c r="I139" s="11">
        <v>0</v>
      </c>
    </row>
    <row r="140" spans="1:9" ht="22.5">
      <c r="A140" s="21" t="s">
        <v>41</v>
      </c>
      <c r="B140" s="57" t="s">
        <v>10</v>
      </c>
      <c r="C140" s="57" t="s">
        <v>20</v>
      </c>
      <c r="D140" s="105" t="s">
        <v>114</v>
      </c>
      <c r="E140" s="106"/>
      <c r="F140" s="107"/>
      <c r="G140" s="57" t="s">
        <v>42</v>
      </c>
      <c r="H140" s="25">
        <v>4000000</v>
      </c>
      <c r="I140" s="11">
        <v>2543621.82</v>
      </c>
    </row>
    <row r="141" spans="1:9" ht="12.75">
      <c r="A141" s="34" t="s">
        <v>71</v>
      </c>
      <c r="B141" s="83" t="s">
        <v>23</v>
      </c>
      <c r="C141" s="83" t="s">
        <v>20</v>
      </c>
      <c r="D141" s="149" t="s">
        <v>115</v>
      </c>
      <c r="E141" s="150"/>
      <c r="F141" s="151"/>
      <c r="G141" s="83" t="s">
        <v>129</v>
      </c>
      <c r="H141" s="49">
        <f aca="true" t="shared" si="15" ref="H141:I143">SUM(H142)</f>
        <v>3835000</v>
      </c>
      <c r="I141" s="41">
        <f t="shared" si="15"/>
        <v>3399042.38</v>
      </c>
    </row>
    <row r="142" spans="1:9" ht="22.5">
      <c r="A142" s="21" t="s">
        <v>133</v>
      </c>
      <c r="B142" s="58" t="s">
        <v>10</v>
      </c>
      <c r="C142" s="58" t="s">
        <v>20</v>
      </c>
      <c r="D142" s="115" t="s">
        <v>115</v>
      </c>
      <c r="E142" s="116"/>
      <c r="F142" s="117"/>
      <c r="G142" s="58" t="s">
        <v>134</v>
      </c>
      <c r="H142" s="33">
        <f t="shared" si="15"/>
        <v>3835000</v>
      </c>
      <c r="I142" s="42">
        <f t="shared" si="15"/>
        <v>3399042.38</v>
      </c>
    </row>
    <row r="143" spans="1:9" ht="22.5">
      <c r="A143" s="21" t="s">
        <v>135</v>
      </c>
      <c r="B143" s="58" t="s">
        <v>10</v>
      </c>
      <c r="C143" s="58" t="s">
        <v>20</v>
      </c>
      <c r="D143" s="115" t="s">
        <v>115</v>
      </c>
      <c r="E143" s="116"/>
      <c r="F143" s="117"/>
      <c r="G143" s="58" t="s">
        <v>136</v>
      </c>
      <c r="H143" s="33">
        <f t="shared" si="15"/>
        <v>3835000</v>
      </c>
      <c r="I143" s="42">
        <f t="shared" si="15"/>
        <v>3399042.38</v>
      </c>
    </row>
    <row r="144" spans="1:9" ht="22.5">
      <c r="A144" s="21" t="s">
        <v>41</v>
      </c>
      <c r="B144" s="58" t="s">
        <v>10</v>
      </c>
      <c r="C144" s="58" t="s">
        <v>20</v>
      </c>
      <c r="D144" s="115" t="s">
        <v>115</v>
      </c>
      <c r="E144" s="116"/>
      <c r="F144" s="117"/>
      <c r="G144" s="58" t="s">
        <v>42</v>
      </c>
      <c r="H144" s="33">
        <v>3835000</v>
      </c>
      <c r="I144" s="42">
        <v>3399042.38</v>
      </c>
    </row>
    <row r="145" spans="1:9" ht="22.5">
      <c r="A145" s="80" t="s">
        <v>137</v>
      </c>
      <c r="B145" s="83" t="s">
        <v>10</v>
      </c>
      <c r="C145" s="83" t="s">
        <v>20</v>
      </c>
      <c r="D145" s="149" t="s">
        <v>173</v>
      </c>
      <c r="E145" s="150"/>
      <c r="F145" s="151"/>
      <c r="G145" s="83" t="s">
        <v>129</v>
      </c>
      <c r="H145" s="49">
        <f aca="true" t="shared" si="16" ref="H145:I147">SUM(H146)</f>
        <v>11617.04</v>
      </c>
      <c r="I145" s="41">
        <f t="shared" si="16"/>
        <v>0</v>
      </c>
    </row>
    <row r="146" spans="1:9" ht="22.5">
      <c r="A146" s="21" t="s">
        <v>133</v>
      </c>
      <c r="B146" s="58" t="s">
        <v>10</v>
      </c>
      <c r="C146" s="58" t="s">
        <v>20</v>
      </c>
      <c r="D146" s="115" t="s">
        <v>173</v>
      </c>
      <c r="E146" s="116"/>
      <c r="F146" s="117"/>
      <c r="G146" s="58" t="s">
        <v>134</v>
      </c>
      <c r="H146" s="33">
        <f t="shared" si="16"/>
        <v>11617.04</v>
      </c>
      <c r="I146" s="42">
        <f t="shared" si="16"/>
        <v>0</v>
      </c>
    </row>
    <row r="147" spans="1:9" ht="22.5">
      <c r="A147" s="21" t="s">
        <v>135</v>
      </c>
      <c r="B147" s="58" t="s">
        <v>10</v>
      </c>
      <c r="C147" s="58" t="s">
        <v>20</v>
      </c>
      <c r="D147" s="115" t="s">
        <v>173</v>
      </c>
      <c r="E147" s="116"/>
      <c r="F147" s="117"/>
      <c r="G147" s="58" t="s">
        <v>136</v>
      </c>
      <c r="H147" s="33">
        <f t="shared" si="16"/>
        <v>11617.04</v>
      </c>
      <c r="I147" s="42">
        <f t="shared" si="16"/>
        <v>0</v>
      </c>
    </row>
    <row r="148" spans="1:9" ht="22.5">
      <c r="A148" s="30" t="s">
        <v>53</v>
      </c>
      <c r="B148" s="58" t="s">
        <v>10</v>
      </c>
      <c r="C148" s="58" t="s">
        <v>20</v>
      </c>
      <c r="D148" s="115" t="s">
        <v>173</v>
      </c>
      <c r="E148" s="116"/>
      <c r="F148" s="117"/>
      <c r="G148" s="58" t="s">
        <v>42</v>
      </c>
      <c r="H148" s="33">
        <v>11617.04</v>
      </c>
      <c r="I148" s="42">
        <v>0</v>
      </c>
    </row>
    <row r="149" spans="1:9" ht="22.5">
      <c r="A149" s="80" t="s">
        <v>137</v>
      </c>
      <c r="B149" s="83" t="s">
        <v>10</v>
      </c>
      <c r="C149" s="83" t="s">
        <v>20</v>
      </c>
      <c r="D149" s="149" t="s">
        <v>175</v>
      </c>
      <c r="E149" s="150"/>
      <c r="F149" s="151"/>
      <c r="G149" s="83" t="s">
        <v>134</v>
      </c>
      <c r="H149" s="49">
        <f>SUM(H150)</f>
        <v>2297521.57</v>
      </c>
      <c r="I149" s="49">
        <f>SUM(I150)</f>
        <v>0</v>
      </c>
    </row>
    <row r="150" spans="1:9" ht="22.5">
      <c r="A150" s="21" t="s">
        <v>135</v>
      </c>
      <c r="B150" s="58" t="s">
        <v>10</v>
      </c>
      <c r="C150" s="58" t="s">
        <v>20</v>
      </c>
      <c r="D150" s="115" t="s">
        <v>175</v>
      </c>
      <c r="E150" s="116"/>
      <c r="F150" s="117"/>
      <c r="G150" s="58" t="s">
        <v>136</v>
      </c>
      <c r="H150" s="33">
        <f>SUM(H151)</f>
        <v>2297521.57</v>
      </c>
      <c r="I150" s="33">
        <f>SUM(I151)</f>
        <v>0</v>
      </c>
    </row>
    <row r="151" spans="1:9" ht="22.5">
      <c r="A151" s="30" t="s">
        <v>53</v>
      </c>
      <c r="B151" s="58" t="s">
        <v>10</v>
      </c>
      <c r="C151" s="58" t="s">
        <v>20</v>
      </c>
      <c r="D151" s="115" t="s">
        <v>175</v>
      </c>
      <c r="E151" s="116"/>
      <c r="F151" s="117"/>
      <c r="G151" s="58" t="s">
        <v>42</v>
      </c>
      <c r="H151" s="33">
        <v>2297521.57</v>
      </c>
      <c r="I151" s="42"/>
    </row>
    <row r="152" spans="1:9" ht="12.75">
      <c r="A152" s="96" t="s">
        <v>22</v>
      </c>
      <c r="B152" s="72" t="s">
        <v>10</v>
      </c>
      <c r="C152" s="72" t="s">
        <v>10</v>
      </c>
      <c r="D152" s="140" t="s">
        <v>139</v>
      </c>
      <c r="E152" s="141"/>
      <c r="F152" s="142"/>
      <c r="G152" s="72" t="s">
        <v>129</v>
      </c>
      <c r="H152" s="32">
        <f>SUM(H153)</f>
        <v>1000000</v>
      </c>
      <c r="I152" s="44">
        <f>SUM(I153)</f>
        <v>70414</v>
      </c>
    </row>
    <row r="153" spans="1:9" ht="12.75">
      <c r="A153" s="29" t="s">
        <v>127</v>
      </c>
      <c r="B153" s="97" t="s">
        <v>10</v>
      </c>
      <c r="C153" s="97" t="s">
        <v>10</v>
      </c>
      <c r="D153" s="155" t="s">
        <v>128</v>
      </c>
      <c r="E153" s="156"/>
      <c r="F153" s="157"/>
      <c r="G153" s="97" t="s">
        <v>129</v>
      </c>
      <c r="H153" s="98">
        <f>SUM(H155,H159)</f>
        <v>1000000</v>
      </c>
      <c r="I153" s="99">
        <f>SUM(I155,I159)</f>
        <v>70414</v>
      </c>
    </row>
    <row r="154" spans="1:9" ht="12.75">
      <c r="A154" s="30" t="s">
        <v>82</v>
      </c>
      <c r="B154" s="57" t="s">
        <v>10</v>
      </c>
      <c r="C154" s="57" t="s">
        <v>10</v>
      </c>
      <c r="D154" s="105" t="s">
        <v>83</v>
      </c>
      <c r="E154" s="106"/>
      <c r="F154" s="107"/>
      <c r="G154" s="57" t="s">
        <v>129</v>
      </c>
      <c r="H154" s="43">
        <f aca="true" t="shared" si="17" ref="H154:I157">SUM(H155)</f>
        <v>600000</v>
      </c>
      <c r="I154" s="39">
        <f t="shared" si="17"/>
        <v>0</v>
      </c>
    </row>
    <row r="155" spans="1:9" ht="56.25">
      <c r="A155" s="46" t="s">
        <v>68</v>
      </c>
      <c r="B155" s="59" t="s">
        <v>10</v>
      </c>
      <c r="C155" s="59" t="s">
        <v>10</v>
      </c>
      <c r="D155" s="152" t="s">
        <v>106</v>
      </c>
      <c r="E155" s="153"/>
      <c r="F155" s="154"/>
      <c r="G155" s="59" t="s">
        <v>129</v>
      </c>
      <c r="H155" s="37">
        <f t="shared" si="17"/>
        <v>600000</v>
      </c>
      <c r="I155" s="41">
        <f t="shared" si="17"/>
        <v>0</v>
      </c>
    </row>
    <row r="156" spans="1:9" ht="22.5">
      <c r="A156" s="21" t="s">
        <v>133</v>
      </c>
      <c r="B156" s="57" t="s">
        <v>10</v>
      </c>
      <c r="C156" s="57" t="s">
        <v>10</v>
      </c>
      <c r="D156" s="105" t="s">
        <v>106</v>
      </c>
      <c r="E156" s="106"/>
      <c r="F156" s="107"/>
      <c r="G156" s="57" t="s">
        <v>134</v>
      </c>
      <c r="H156" s="25">
        <f t="shared" si="17"/>
        <v>600000</v>
      </c>
      <c r="I156" s="14">
        <f t="shared" si="17"/>
        <v>0</v>
      </c>
    </row>
    <row r="157" spans="1:9" ht="22.5">
      <c r="A157" s="21" t="s">
        <v>135</v>
      </c>
      <c r="B157" s="57" t="s">
        <v>10</v>
      </c>
      <c r="C157" s="57" t="s">
        <v>10</v>
      </c>
      <c r="D157" s="105" t="s">
        <v>106</v>
      </c>
      <c r="E157" s="106"/>
      <c r="F157" s="107"/>
      <c r="G157" s="57" t="s">
        <v>136</v>
      </c>
      <c r="H157" s="25">
        <f t="shared" si="17"/>
        <v>600000</v>
      </c>
      <c r="I157" s="14">
        <f t="shared" si="17"/>
        <v>0</v>
      </c>
    </row>
    <row r="158" spans="1:9" ht="22.5">
      <c r="A158" s="21" t="s">
        <v>41</v>
      </c>
      <c r="B158" s="57" t="s">
        <v>10</v>
      </c>
      <c r="C158" s="57" t="s">
        <v>10</v>
      </c>
      <c r="D158" s="105" t="s">
        <v>106</v>
      </c>
      <c r="E158" s="106"/>
      <c r="F158" s="107"/>
      <c r="G158" s="57" t="s">
        <v>42</v>
      </c>
      <c r="H158" s="25">
        <v>600000</v>
      </c>
      <c r="I158" s="14">
        <v>0</v>
      </c>
    </row>
    <row r="159" spans="1:9" ht="22.5">
      <c r="A159" s="34" t="s">
        <v>147</v>
      </c>
      <c r="B159" s="59" t="s">
        <v>10</v>
      </c>
      <c r="C159" s="59" t="s">
        <v>10</v>
      </c>
      <c r="D159" s="152" t="s">
        <v>116</v>
      </c>
      <c r="E159" s="153"/>
      <c r="F159" s="154"/>
      <c r="G159" s="59" t="s">
        <v>129</v>
      </c>
      <c r="H159" s="37">
        <f aca="true" t="shared" si="18" ref="H159:I162">SUM(H160)</f>
        <v>400000</v>
      </c>
      <c r="I159" s="41">
        <f t="shared" si="18"/>
        <v>70414</v>
      </c>
    </row>
    <row r="160" spans="1:9" ht="12.75">
      <c r="A160" s="21" t="s">
        <v>117</v>
      </c>
      <c r="B160" s="57" t="s">
        <v>10</v>
      </c>
      <c r="C160" s="57" t="s">
        <v>10</v>
      </c>
      <c r="D160" s="105" t="s">
        <v>118</v>
      </c>
      <c r="E160" s="106"/>
      <c r="F160" s="107"/>
      <c r="G160" s="57" t="s">
        <v>129</v>
      </c>
      <c r="H160" s="25">
        <f t="shared" si="18"/>
        <v>400000</v>
      </c>
      <c r="I160" s="14">
        <f t="shared" si="18"/>
        <v>70414</v>
      </c>
    </row>
    <row r="161" spans="1:9" ht="22.5">
      <c r="A161" s="21" t="s">
        <v>148</v>
      </c>
      <c r="B161" s="57" t="s">
        <v>10</v>
      </c>
      <c r="C161" s="57" t="s">
        <v>10</v>
      </c>
      <c r="D161" s="105" t="s">
        <v>118</v>
      </c>
      <c r="E161" s="106"/>
      <c r="F161" s="107"/>
      <c r="G161" s="57" t="s">
        <v>149</v>
      </c>
      <c r="H161" s="25">
        <f t="shared" si="18"/>
        <v>400000</v>
      </c>
      <c r="I161" s="14">
        <f t="shared" si="18"/>
        <v>70414</v>
      </c>
    </row>
    <row r="162" spans="1:9" ht="12.75">
      <c r="A162" s="21" t="s">
        <v>150</v>
      </c>
      <c r="B162" s="57" t="s">
        <v>10</v>
      </c>
      <c r="C162" s="57" t="s">
        <v>10</v>
      </c>
      <c r="D162" s="105" t="s">
        <v>118</v>
      </c>
      <c r="E162" s="106"/>
      <c r="F162" s="107"/>
      <c r="G162" s="57" t="s">
        <v>151</v>
      </c>
      <c r="H162" s="25">
        <f t="shared" si="18"/>
        <v>400000</v>
      </c>
      <c r="I162" s="14">
        <f t="shared" si="18"/>
        <v>70414</v>
      </c>
    </row>
    <row r="163" spans="1:9" ht="22.5">
      <c r="A163" s="21" t="s">
        <v>152</v>
      </c>
      <c r="B163" s="57" t="s">
        <v>10</v>
      </c>
      <c r="C163" s="57" t="s">
        <v>10</v>
      </c>
      <c r="D163" s="105" t="s">
        <v>118</v>
      </c>
      <c r="E163" s="106"/>
      <c r="F163" s="107"/>
      <c r="G163" s="57" t="s">
        <v>56</v>
      </c>
      <c r="H163" s="25">
        <v>400000</v>
      </c>
      <c r="I163" s="14">
        <v>70414</v>
      </c>
    </row>
    <row r="164" spans="1:9" ht="13.5">
      <c r="A164" s="78" t="s">
        <v>72</v>
      </c>
      <c r="B164" s="72" t="s">
        <v>14</v>
      </c>
      <c r="C164" s="72" t="s">
        <v>7</v>
      </c>
      <c r="D164" s="140" t="s">
        <v>139</v>
      </c>
      <c r="E164" s="141"/>
      <c r="F164" s="142"/>
      <c r="G164" s="72" t="s">
        <v>129</v>
      </c>
      <c r="H164" s="32">
        <f>H165</f>
        <v>743332.2</v>
      </c>
      <c r="I164" s="45">
        <f>SUM(I165)</f>
        <v>259810.74</v>
      </c>
    </row>
    <row r="165" spans="1:9" ht="22.5">
      <c r="A165" s="28" t="s">
        <v>73</v>
      </c>
      <c r="B165" s="73" t="s">
        <v>14</v>
      </c>
      <c r="C165" s="73" t="s">
        <v>8</v>
      </c>
      <c r="D165" s="121" t="s">
        <v>139</v>
      </c>
      <c r="E165" s="122"/>
      <c r="F165" s="123"/>
      <c r="G165" s="73" t="s">
        <v>129</v>
      </c>
      <c r="H165" s="64">
        <f>SUM(H166)</f>
        <v>743332.2</v>
      </c>
      <c r="I165" s="69">
        <f>SUM(I166)</f>
        <v>259810.74</v>
      </c>
    </row>
    <row r="166" spans="1:9" ht="12.75">
      <c r="A166" s="29" t="s">
        <v>153</v>
      </c>
      <c r="B166" s="57" t="s">
        <v>14</v>
      </c>
      <c r="C166" s="57" t="s">
        <v>8</v>
      </c>
      <c r="D166" s="105" t="s">
        <v>139</v>
      </c>
      <c r="E166" s="106"/>
      <c r="F166" s="107"/>
      <c r="G166" s="57" t="s">
        <v>129</v>
      </c>
      <c r="H166" s="22">
        <f>SUM(H172:H173)</f>
        <v>743332.2</v>
      </c>
      <c r="I166" s="41">
        <f>SUM(I172:I173)</f>
        <v>259810.74</v>
      </c>
    </row>
    <row r="167" spans="1:9" ht="12.75">
      <c r="A167" s="29" t="s">
        <v>127</v>
      </c>
      <c r="B167" s="57" t="s">
        <v>14</v>
      </c>
      <c r="C167" s="57" t="s">
        <v>8</v>
      </c>
      <c r="D167" s="105" t="s">
        <v>128</v>
      </c>
      <c r="E167" s="106"/>
      <c r="F167" s="107"/>
      <c r="G167" s="57" t="s">
        <v>129</v>
      </c>
      <c r="H167" s="22">
        <f aca="true" t="shared" si="19" ref="H167:I170">SUM(H168)</f>
        <v>743332.2</v>
      </c>
      <c r="I167" s="41">
        <f t="shared" si="19"/>
        <v>259810.74</v>
      </c>
    </row>
    <row r="168" spans="1:9" ht="12.75">
      <c r="A168" s="29" t="s">
        <v>94</v>
      </c>
      <c r="B168" s="57" t="s">
        <v>14</v>
      </c>
      <c r="C168" s="57" t="s">
        <v>8</v>
      </c>
      <c r="D168" s="105" t="s">
        <v>95</v>
      </c>
      <c r="E168" s="106"/>
      <c r="F168" s="107"/>
      <c r="G168" s="57" t="s">
        <v>129</v>
      </c>
      <c r="H168" s="22">
        <f t="shared" si="19"/>
        <v>743332.2</v>
      </c>
      <c r="I168" s="41">
        <f t="shared" si="19"/>
        <v>259810.74</v>
      </c>
    </row>
    <row r="169" spans="1:9" ht="12.75">
      <c r="A169" s="29" t="s">
        <v>154</v>
      </c>
      <c r="B169" s="57" t="s">
        <v>14</v>
      </c>
      <c r="C169" s="57" t="s">
        <v>8</v>
      </c>
      <c r="D169" s="105" t="s">
        <v>119</v>
      </c>
      <c r="E169" s="106"/>
      <c r="F169" s="107"/>
      <c r="G169" s="57" t="s">
        <v>129</v>
      </c>
      <c r="H169" s="22">
        <f t="shared" si="19"/>
        <v>743332.2</v>
      </c>
      <c r="I169" s="41">
        <f t="shared" si="19"/>
        <v>259810.74</v>
      </c>
    </row>
    <row r="170" spans="1:9" ht="22.5">
      <c r="A170" s="21" t="s">
        <v>133</v>
      </c>
      <c r="B170" s="57" t="s">
        <v>14</v>
      </c>
      <c r="C170" s="57" t="s">
        <v>8</v>
      </c>
      <c r="D170" s="105" t="s">
        <v>119</v>
      </c>
      <c r="E170" s="106"/>
      <c r="F170" s="107"/>
      <c r="G170" s="57" t="s">
        <v>134</v>
      </c>
      <c r="H170" s="22">
        <f t="shared" si="19"/>
        <v>743332.2</v>
      </c>
      <c r="I170" s="41">
        <f t="shared" si="19"/>
        <v>259810.74</v>
      </c>
    </row>
    <row r="171" spans="1:9" ht="22.5">
      <c r="A171" s="21" t="s">
        <v>135</v>
      </c>
      <c r="B171" s="57" t="s">
        <v>14</v>
      </c>
      <c r="C171" s="57" t="s">
        <v>8</v>
      </c>
      <c r="D171" s="105" t="s">
        <v>119</v>
      </c>
      <c r="E171" s="106"/>
      <c r="F171" s="107"/>
      <c r="G171" s="57" t="s">
        <v>136</v>
      </c>
      <c r="H171" s="22">
        <f>SUM(H172:H173)</f>
        <v>743332.2</v>
      </c>
      <c r="I171" s="42">
        <f>SUM(I172:I173)</f>
        <v>259810.74</v>
      </c>
    </row>
    <row r="172" spans="1:9" ht="22.5">
      <c r="A172" s="28" t="s">
        <v>62</v>
      </c>
      <c r="B172" s="57" t="s">
        <v>14</v>
      </c>
      <c r="C172" s="57" t="s">
        <v>8</v>
      </c>
      <c r="D172" s="105" t="s">
        <v>119</v>
      </c>
      <c r="E172" s="106"/>
      <c r="F172" s="107"/>
      <c r="G172" s="57" t="s">
        <v>48</v>
      </c>
      <c r="H172" s="25">
        <v>48000</v>
      </c>
      <c r="I172" s="11">
        <v>32000</v>
      </c>
    </row>
    <row r="173" spans="1:9" ht="22.5">
      <c r="A173" s="21" t="s">
        <v>41</v>
      </c>
      <c r="B173" s="57" t="s">
        <v>14</v>
      </c>
      <c r="C173" s="57" t="s">
        <v>8</v>
      </c>
      <c r="D173" s="105" t="s">
        <v>119</v>
      </c>
      <c r="E173" s="106"/>
      <c r="F173" s="107"/>
      <c r="G173" s="57" t="s">
        <v>42</v>
      </c>
      <c r="H173" s="40">
        <v>695332.2</v>
      </c>
      <c r="I173" s="39">
        <v>227810.74</v>
      </c>
    </row>
    <row r="174" spans="1:9" ht="13.5">
      <c r="A174" s="67" t="s">
        <v>122</v>
      </c>
      <c r="B174" s="66" t="s">
        <v>25</v>
      </c>
      <c r="C174" s="66" t="s">
        <v>7</v>
      </c>
      <c r="D174" s="158" t="s">
        <v>155</v>
      </c>
      <c r="E174" s="159"/>
      <c r="F174" s="160"/>
      <c r="G174" s="66" t="s">
        <v>129</v>
      </c>
      <c r="H174" s="32">
        <f aca="true" t="shared" si="20" ref="H174:I180">SUM(H175)</f>
        <v>1000000</v>
      </c>
      <c r="I174" s="45">
        <f t="shared" si="20"/>
        <v>400151</v>
      </c>
    </row>
    <row r="175" spans="1:9" ht="13.5">
      <c r="A175" s="26" t="s">
        <v>156</v>
      </c>
      <c r="B175" s="87" t="s">
        <v>25</v>
      </c>
      <c r="C175" s="87" t="s">
        <v>20</v>
      </c>
      <c r="D175" s="161" t="s">
        <v>139</v>
      </c>
      <c r="E175" s="162"/>
      <c r="F175" s="163"/>
      <c r="G175" s="87" t="s">
        <v>129</v>
      </c>
      <c r="H175" s="81">
        <f t="shared" si="20"/>
        <v>1000000</v>
      </c>
      <c r="I175" s="82">
        <f t="shared" si="20"/>
        <v>400151</v>
      </c>
    </row>
    <row r="176" spans="1:9" ht="13.5">
      <c r="A176" s="29" t="s">
        <v>127</v>
      </c>
      <c r="B176" s="38" t="s">
        <v>25</v>
      </c>
      <c r="C176" s="38" t="s">
        <v>20</v>
      </c>
      <c r="D176" s="161" t="s">
        <v>128</v>
      </c>
      <c r="E176" s="164"/>
      <c r="F176" s="165"/>
      <c r="G176" s="38" t="s">
        <v>129</v>
      </c>
      <c r="H176" s="81">
        <f t="shared" si="20"/>
        <v>1000000</v>
      </c>
      <c r="I176" s="82">
        <f t="shared" si="20"/>
        <v>400151</v>
      </c>
    </row>
    <row r="177" spans="1:9" ht="22.5">
      <c r="A177" s="29" t="s">
        <v>157</v>
      </c>
      <c r="B177" s="38" t="s">
        <v>25</v>
      </c>
      <c r="C177" s="38" t="s">
        <v>20</v>
      </c>
      <c r="D177" s="161" t="s">
        <v>158</v>
      </c>
      <c r="E177" s="164"/>
      <c r="F177" s="165"/>
      <c r="G177" s="38" t="s">
        <v>129</v>
      </c>
      <c r="H177" s="81">
        <f t="shared" si="20"/>
        <v>1000000</v>
      </c>
      <c r="I177" s="82">
        <f t="shared" si="20"/>
        <v>400151</v>
      </c>
    </row>
    <row r="178" spans="1:9" ht="45">
      <c r="A178" s="21" t="s">
        <v>125</v>
      </c>
      <c r="B178" s="68" t="s">
        <v>25</v>
      </c>
      <c r="C178" s="68" t="s">
        <v>20</v>
      </c>
      <c r="D178" s="166" t="s">
        <v>123</v>
      </c>
      <c r="E178" s="167"/>
      <c r="F178" s="168"/>
      <c r="G178" s="68" t="s">
        <v>129</v>
      </c>
      <c r="H178" s="64">
        <f t="shared" si="20"/>
        <v>1000000</v>
      </c>
      <c r="I178" s="65">
        <f t="shared" si="20"/>
        <v>400151</v>
      </c>
    </row>
    <row r="179" spans="1:9" ht="13.5">
      <c r="A179" s="26" t="s">
        <v>159</v>
      </c>
      <c r="B179" s="87" t="s">
        <v>25</v>
      </c>
      <c r="C179" s="87" t="s">
        <v>20</v>
      </c>
      <c r="D179" s="169" t="s">
        <v>123</v>
      </c>
      <c r="E179" s="162"/>
      <c r="F179" s="163"/>
      <c r="G179" s="87" t="s">
        <v>160</v>
      </c>
      <c r="H179" s="81">
        <f t="shared" si="20"/>
        <v>1000000</v>
      </c>
      <c r="I179" s="82">
        <f t="shared" si="20"/>
        <v>400151</v>
      </c>
    </row>
    <row r="180" spans="1:9" ht="22.5">
      <c r="A180" s="26" t="s">
        <v>161</v>
      </c>
      <c r="B180" s="87" t="s">
        <v>25</v>
      </c>
      <c r="C180" s="87" t="s">
        <v>20</v>
      </c>
      <c r="D180" s="169" t="s">
        <v>123</v>
      </c>
      <c r="E180" s="162"/>
      <c r="F180" s="163"/>
      <c r="G180" s="87" t="s">
        <v>162</v>
      </c>
      <c r="H180" s="81">
        <f t="shared" si="20"/>
        <v>1000000</v>
      </c>
      <c r="I180" s="82">
        <f t="shared" si="20"/>
        <v>400151</v>
      </c>
    </row>
    <row r="181" spans="1:9" ht="22.5">
      <c r="A181" s="21" t="s">
        <v>163</v>
      </c>
      <c r="B181" s="24" t="s">
        <v>25</v>
      </c>
      <c r="C181" s="24" t="s">
        <v>20</v>
      </c>
      <c r="D181" s="170" t="s">
        <v>123</v>
      </c>
      <c r="E181" s="171"/>
      <c r="F181" s="172"/>
      <c r="G181" s="24" t="s">
        <v>124</v>
      </c>
      <c r="H181" s="33">
        <v>1000000</v>
      </c>
      <c r="I181" s="42">
        <v>400151</v>
      </c>
    </row>
    <row r="182" spans="1:9" ht="13.5">
      <c r="A182" s="67" t="s">
        <v>28</v>
      </c>
      <c r="B182" s="72" t="s">
        <v>29</v>
      </c>
      <c r="C182" s="72" t="s">
        <v>7</v>
      </c>
      <c r="D182" s="140" t="s">
        <v>139</v>
      </c>
      <c r="E182" s="141"/>
      <c r="F182" s="142"/>
      <c r="G182" s="72" t="s">
        <v>129</v>
      </c>
      <c r="H182" s="32">
        <f>SUM(H184)</f>
        <v>1000000</v>
      </c>
      <c r="I182" s="45">
        <f>SUM(I184)</f>
        <v>446165.15</v>
      </c>
    </row>
    <row r="183" spans="1:9" ht="13.5">
      <c r="A183" s="20" t="s">
        <v>57</v>
      </c>
      <c r="B183" s="73" t="s">
        <v>29</v>
      </c>
      <c r="C183" s="73" t="s">
        <v>6</v>
      </c>
      <c r="D183" s="121" t="s">
        <v>139</v>
      </c>
      <c r="E183" s="122"/>
      <c r="F183" s="123"/>
      <c r="G183" s="73" t="s">
        <v>129</v>
      </c>
      <c r="H183" s="64">
        <f aca="true" t="shared" si="21" ref="H183:I186">SUM(H184)</f>
        <v>1000000</v>
      </c>
      <c r="I183" s="65">
        <f t="shared" si="21"/>
        <v>446165.15</v>
      </c>
    </row>
    <row r="184" spans="1:9" ht="13.5">
      <c r="A184" s="29" t="s">
        <v>127</v>
      </c>
      <c r="B184" s="85" t="s">
        <v>29</v>
      </c>
      <c r="C184" s="85" t="s">
        <v>6</v>
      </c>
      <c r="D184" s="146" t="s">
        <v>128</v>
      </c>
      <c r="E184" s="147"/>
      <c r="F184" s="148"/>
      <c r="G184" s="85" t="s">
        <v>129</v>
      </c>
      <c r="H184" s="81">
        <f t="shared" si="21"/>
        <v>1000000</v>
      </c>
      <c r="I184" s="82">
        <f t="shared" si="21"/>
        <v>446165.15</v>
      </c>
    </row>
    <row r="185" spans="1:9" ht="12.75">
      <c r="A185" s="46" t="s">
        <v>94</v>
      </c>
      <c r="B185" s="57" t="s">
        <v>29</v>
      </c>
      <c r="C185" s="57" t="s">
        <v>6</v>
      </c>
      <c r="D185" s="105" t="s">
        <v>95</v>
      </c>
      <c r="E185" s="106"/>
      <c r="F185" s="107"/>
      <c r="G185" s="57" t="s">
        <v>129</v>
      </c>
      <c r="H185" s="33">
        <f t="shared" si="21"/>
        <v>1000000</v>
      </c>
      <c r="I185" s="42">
        <f t="shared" si="21"/>
        <v>446165.15</v>
      </c>
    </row>
    <row r="186" spans="1:9" ht="22.5">
      <c r="A186" s="28" t="s">
        <v>120</v>
      </c>
      <c r="B186" s="57" t="s">
        <v>29</v>
      </c>
      <c r="C186" s="57" t="s">
        <v>6</v>
      </c>
      <c r="D186" s="105" t="s">
        <v>121</v>
      </c>
      <c r="E186" s="106"/>
      <c r="F186" s="107"/>
      <c r="G186" s="57" t="s">
        <v>129</v>
      </c>
      <c r="H186" s="33">
        <f t="shared" si="21"/>
        <v>1000000</v>
      </c>
      <c r="I186" s="42">
        <f t="shared" si="21"/>
        <v>446165.15</v>
      </c>
    </row>
    <row r="187" spans="1:9" ht="22.5">
      <c r="A187" s="21" t="s">
        <v>133</v>
      </c>
      <c r="B187" s="57" t="s">
        <v>29</v>
      </c>
      <c r="C187" s="57" t="s">
        <v>6</v>
      </c>
      <c r="D187" s="105" t="s">
        <v>121</v>
      </c>
      <c r="E187" s="106"/>
      <c r="F187" s="107"/>
      <c r="G187" s="57" t="s">
        <v>134</v>
      </c>
      <c r="H187" s="25">
        <f>SUM(H188)</f>
        <v>1000000</v>
      </c>
      <c r="I187" s="10">
        <f>SUM(I188)</f>
        <v>446165.15</v>
      </c>
    </row>
    <row r="188" spans="1:9" ht="22.5">
      <c r="A188" s="21" t="s">
        <v>135</v>
      </c>
      <c r="B188" s="13" t="s">
        <v>29</v>
      </c>
      <c r="C188" s="13" t="s">
        <v>6</v>
      </c>
      <c r="D188" s="105" t="s">
        <v>121</v>
      </c>
      <c r="E188" s="106"/>
      <c r="F188" s="107"/>
      <c r="G188" s="13" t="s">
        <v>136</v>
      </c>
      <c r="H188" s="25">
        <f>SUM(H189)</f>
        <v>1000000</v>
      </c>
      <c r="I188" s="11">
        <f>SUM(I189)</f>
        <v>446165.15</v>
      </c>
    </row>
    <row r="189" spans="1:9" ht="22.5">
      <c r="A189" s="21" t="s">
        <v>41</v>
      </c>
      <c r="B189" s="13" t="s">
        <v>29</v>
      </c>
      <c r="C189" s="13" t="s">
        <v>6</v>
      </c>
      <c r="D189" s="105" t="s">
        <v>121</v>
      </c>
      <c r="E189" s="106"/>
      <c r="F189" s="107"/>
      <c r="G189" s="13" t="s">
        <v>42</v>
      </c>
      <c r="H189" s="25">
        <v>1000000</v>
      </c>
      <c r="I189" s="11">
        <v>446165.15</v>
      </c>
    </row>
    <row r="190" spans="1:9" ht="15">
      <c r="A190" s="36" t="s">
        <v>74</v>
      </c>
      <c r="B190" s="13"/>
      <c r="C190" s="13"/>
      <c r="D190" s="108"/>
      <c r="E190" s="109"/>
      <c r="F190" s="110"/>
      <c r="G190" s="13"/>
      <c r="H190" s="37">
        <f>SUM(H14,H49,H57,H62,H86,H164,H174,H182)</f>
        <v>87011371.74</v>
      </c>
      <c r="I190" s="37">
        <f>SUM(I14,I49,I57,I62,I86,I164,I174,I182)</f>
        <v>47149505.92</v>
      </c>
    </row>
  </sheetData>
  <sheetProtection/>
  <mergeCells count="190">
    <mergeCell ref="D179:F179"/>
    <mergeCell ref="D180:F180"/>
    <mergeCell ref="D181:F181"/>
    <mergeCell ref="D182:F182"/>
    <mergeCell ref="D183:F183"/>
    <mergeCell ref="D184:F184"/>
    <mergeCell ref="D173:F173"/>
    <mergeCell ref="D174:F174"/>
    <mergeCell ref="D175:F175"/>
    <mergeCell ref="D176:F176"/>
    <mergeCell ref="D177:F177"/>
    <mergeCell ref="D178:F178"/>
    <mergeCell ref="D167:F167"/>
    <mergeCell ref="D168:F168"/>
    <mergeCell ref="D169:F169"/>
    <mergeCell ref="D170:F170"/>
    <mergeCell ref="D171:F171"/>
    <mergeCell ref="D172:F172"/>
    <mergeCell ref="D161:F161"/>
    <mergeCell ref="D162:F162"/>
    <mergeCell ref="D163:F163"/>
    <mergeCell ref="D164:F164"/>
    <mergeCell ref="D165:F165"/>
    <mergeCell ref="D166:F166"/>
    <mergeCell ref="D155:F155"/>
    <mergeCell ref="D156:F156"/>
    <mergeCell ref="D157:F157"/>
    <mergeCell ref="D158:F158"/>
    <mergeCell ref="D159:F159"/>
    <mergeCell ref="D160:F160"/>
    <mergeCell ref="D149:F149"/>
    <mergeCell ref="D150:F150"/>
    <mergeCell ref="D151:F151"/>
    <mergeCell ref="D152:F152"/>
    <mergeCell ref="D153:F153"/>
    <mergeCell ref="D154:F154"/>
    <mergeCell ref="D143:F143"/>
    <mergeCell ref="D144:F144"/>
    <mergeCell ref="D145:F145"/>
    <mergeCell ref="D146:F146"/>
    <mergeCell ref="D147:F147"/>
    <mergeCell ref="D148:F148"/>
    <mergeCell ref="D137:F137"/>
    <mergeCell ref="D138:F138"/>
    <mergeCell ref="D139:F139"/>
    <mergeCell ref="D140:F140"/>
    <mergeCell ref="D141:F141"/>
    <mergeCell ref="D142:F142"/>
    <mergeCell ref="D127:F127"/>
    <mergeCell ref="D126:F126"/>
    <mergeCell ref="D125:F125"/>
    <mergeCell ref="D133:F133"/>
    <mergeCell ref="D132:F132"/>
    <mergeCell ref="D131:F131"/>
    <mergeCell ref="D130:F130"/>
    <mergeCell ref="D129:F129"/>
    <mergeCell ref="D128:F128"/>
    <mergeCell ref="D134:F134"/>
    <mergeCell ref="D135:F135"/>
    <mergeCell ref="D136:F136"/>
    <mergeCell ref="D123:F123"/>
    <mergeCell ref="D124:F124"/>
    <mergeCell ref="D114:F114"/>
    <mergeCell ref="D115:F115"/>
    <mergeCell ref="D116:F116"/>
    <mergeCell ref="D121:F121"/>
    <mergeCell ref="D117:F117"/>
    <mergeCell ref="D122:F122"/>
    <mergeCell ref="D108:F108"/>
    <mergeCell ref="D109:F109"/>
    <mergeCell ref="D110:F110"/>
    <mergeCell ref="D111:F111"/>
    <mergeCell ref="D112:F112"/>
    <mergeCell ref="D113:F113"/>
    <mergeCell ref="D118:F118"/>
    <mergeCell ref="D119:F119"/>
    <mergeCell ref="D120:F120"/>
    <mergeCell ref="D100:F100"/>
    <mergeCell ref="D101:F101"/>
    <mergeCell ref="D103:F103"/>
    <mergeCell ref="D104:F104"/>
    <mergeCell ref="D105:F105"/>
    <mergeCell ref="D107:F107"/>
    <mergeCell ref="D106:F106"/>
    <mergeCell ref="D93:F93"/>
    <mergeCell ref="D94:F94"/>
    <mergeCell ref="D95:F95"/>
    <mergeCell ref="D96:F96"/>
    <mergeCell ref="D97:F97"/>
    <mergeCell ref="D99:F99"/>
    <mergeCell ref="D80:F80"/>
    <mergeCell ref="D86:F86"/>
    <mergeCell ref="D87:F87"/>
    <mergeCell ref="D88:F88"/>
    <mergeCell ref="D89:F89"/>
    <mergeCell ref="D90:F90"/>
    <mergeCell ref="D81:F81"/>
    <mergeCell ref="D82:F82"/>
    <mergeCell ref="D83:F83"/>
    <mergeCell ref="D84:F84"/>
    <mergeCell ref="D74:F74"/>
    <mergeCell ref="D75:F75"/>
    <mergeCell ref="D76:F76"/>
    <mergeCell ref="D77:F77"/>
    <mergeCell ref="D78:F78"/>
    <mergeCell ref="D79:F79"/>
    <mergeCell ref="D70:F70"/>
    <mergeCell ref="D71:F71"/>
    <mergeCell ref="D72:F72"/>
    <mergeCell ref="D73:F73"/>
    <mergeCell ref="D68:F68"/>
    <mergeCell ref="D69:F69"/>
    <mergeCell ref="D62:F62"/>
    <mergeCell ref="D63:F63"/>
    <mergeCell ref="D64:F64"/>
    <mergeCell ref="D67:F67"/>
    <mergeCell ref="D65:F65"/>
    <mergeCell ref="D66:F66"/>
    <mergeCell ref="D56:F56"/>
    <mergeCell ref="D57:F57"/>
    <mergeCell ref="D58:F58"/>
    <mergeCell ref="D59:F59"/>
    <mergeCell ref="D60:F60"/>
    <mergeCell ref="D61:F61"/>
    <mergeCell ref="D50:F50"/>
    <mergeCell ref="D51:F51"/>
    <mergeCell ref="D52:F52"/>
    <mergeCell ref="D53:F53"/>
    <mergeCell ref="D54:F54"/>
    <mergeCell ref="D55:F55"/>
    <mergeCell ref="D44:F44"/>
    <mergeCell ref="D45:F45"/>
    <mergeCell ref="D46:F46"/>
    <mergeCell ref="D47:F47"/>
    <mergeCell ref="D48:F48"/>
    <mergeCell ref="D49:F49"/>
    <mergeCell ref="D38:F38"/>
    <mergeCell ref="D39:F39"/>
    <mergeCell ref="D40:F40"/>
    <mergeCell ref="D41:F41"/>
    <mergeCell ref="D42:F42"/>
    <mergeCell ref="D43:F43"/>
    <mergeCell ref="D35:F35"/>
    <mergeCell ref="D33:F33"/>
    <mergeCell ref="D32:F32"/>
    <mergeCell ref="D31:F31"/>
    <mergeCell ref="D36:F36"/>
    <mergeCell ref="D37:F37"/>
    <mergeCell ref="D26:F26"/>
    <mergeCell ref="D28:F28"/>
    <mergeCell ref="D29:F29"/>
    <mergeCell ref="D27:F27"/>
    <mergeCell ref="D30:F30"/>
    <mergeCell ref="D34:F34"/>
    <mergeCell ref="B11:B12"/>
    <mergeCell ref="C11:C12"/>
    <mergeCell ref="D11:F12"/>
    <mergeCell ref="D19:F19"/>
    <mergeCell ref="D20:F20"/>
    <mergeCell ref="D21:F21"/>
    <mergeCell ref="D13:F13"/>
    <mergeCell ref="D14:F14"/>
    <mergeCell ref="D15:F15"/>
    <mergeCell ref="D16:F16"/>
    <mergeCell ref="F2:I2"/>
    <mergeCell ref="F5:I5"/>
    <mergeCell ref="G6:I6"/>
    <mergeCell ref="G3:I3"/>
    <mergeCell ref="G11:G12"/>
    <mergeCell ref="D18:F18"/>
    <mergeCell ref="H11:H12"/>
    <mergeCell ref="I11:I12"/>
    <mergeCell ref="A8:I8"/>
    <mergeCell ref="A11:A12"/>
    <mergeCell ref="H7:I7"/>
    <mergeCell ref="D85:F85"/>
    <mergeCell ref="D91:F91"/>
    <mergeCell ref="D92:F92"/>
    <mergeCell ref="D98:F98"/>
    <mergeCell ref="D102:F102"/>
    <mergeCell ref="D22:F22"/>
    <mergeCell ref="D24:F24"/>
    <mergeCell ref="D17:F17"/>
    <mergeCell ref="D25:F25"/>
    <mergeCell ref="D185:F185"/>
    <mergeCell ref="D186:F186"/>
    <mergeCell ref="D187:F187"/>
    <mergeCell ref="D188:F188"/>
    <mergeCell ref="D189:F189"/>
    <mergeCell ref="D190:F190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G3" sqref="G3:J3"/>
    </sheetView>
  </sheetViews>
  <sheetFormatPr defaultColWidth="9.00390625" defaultRowHeight="12.75"/>
  <cols>
    <col min="1" max="1" width="49.00390625" style="0" customWidth="1"/>
    <col min="2" max="2" width="3.75390625" style="0" customWidth="1"/>
    <col min="3" max="3" width="3.625" style="0" customWidth="1"/>
    <col min="4" max="5" width="4.625" style="0" customWidth="1"/>
    <col min="6" max="6" width="6.625" style="0" customWidth="1"/>
    <col min="7" max="7" width="3.375" style="0" customWidth="1"/>
    <col min="8" max="8" width="4.25390625" style="0" customWidth="1"/>
    <col min="9" max="9" width="20.00390625" style="0" customWidth="1"/>
    <col min="10" max="10" width="12.625" style="0" customWidth="1"/>
    <col min="11" max="11" width="16.125" style="0" customWidth="1"/>
  </cols>
  <sheetData>
    <row r="1" spans="6:10" ht="12.75">
      <c r="F1" s="16"/>
      <c r="G1" s="16"/>
      <c r="H1" s="16"/>
      <c r="I1" s="176" t="s">
        <v>170</v>
      </c>
      <c r="J1" s="176"/>
    </row>
    <row r="2" spans="6:10" ht="12.75">
      <c r="F2" s="118" t="s">
        <v>35</v>
      </c>
      <c r="G2" s="118"/>
      <c r="H2" s="118"/>
      <c r="I2" s="118"/>
      <c r="J2" s="118"/>
    </row>
    <row r="3" spans="6:10" ht="12.75">
      <c r="F3" s="17"/>
      <c r="G3" s="118" t="s">
        <v>180</v>
      </c>
      <c r="H3" s="118"/>
      <c r="I3" s="118"/>
      <c r="J3" s="118"/>
    </row>
    <row r="4" spans="6:10" ht="12.75">
      <c r="F4" s="175" t="s">
        <v>58</v>
      </c>
      <c r="G4" s="175"/>
      <c r="H4" s="175"/>
      <c r="I4" s="175"/>
      <c r="J4" s="175"/>
    </row>
    <row r="5" spans="6:10" ht="12.75" customHeight="1">
      <c r="F5" s="118" t="s">
        <v>171</v>
      </c>
      <c r="G5" s="118"/>
      <c r="H5" s="118"/>
      <c r="I5" s="118"/>
      <c r="J5" s="118"/>
    </row>
    <row r="6" spans="7:9" ht="12.75">
      <c r="G6" s="111"/>
      <c r="H6" s="111"/>
      <c r="I6" s="111"/>
    </row>
    <row r="7" spans="9:10" ht="12.75">
      <c r="I7" s="111" t="s">
        <v>167</v>
      </c>
      <c r="J7" s="111"/>
    </row>
    <row r="8" spans="1:10" ht="36" customHeight="1">
      <c r="A8" s="126" t="s">
        <v>168</v>
      </c>
      <c r="B8" s="126"/>
      <c r="C8" s="126"/>
      <c r="D8" s="126"/>
      <c r="E8" s="126"/>
      <c r="F8" s="126"/>
      <c r="G8" s="126"/>
      <c r="H8" s="126"/>
      <c r="I8" s="126"/>
      <c r="J8" s="126"/>
    </row>
    <row r="11" spans="1:10" ht="12.75" customHeight="1">
      <c r="A11" s="127" t="s">
        <v>26</v>
      </c>
      <c r="B11" s="173" t="s">
        <v>24</v>
      </c>
      <c r="C11" s="129" t="s">
        <v>2</v>
      </c>
      <c r="D11" s="129" t="s">
        <v>3</v>
      </c>
      <c r="E11" s="131" t="s">
        <v>4</v>
      </c>
      <c r="F11" s="132"/>
      <c r="G11" s="133"/>
      <c r="H11" s="119" t="s">
        <v>5</v>
      </c>
      <c r="I11" s="124" t="s">
        <v>126</v>
      </c>
      <c r="J11" s="124" t="s">
        <v>27</v>
      </c>
    </row>
    <row r="12" spans="1:10" ht="64.5" customHeight="1">
      <c r="A12" s="128"/>
      <c r="B12" s="174"/>
      <c r="C12" s="130"/>
      <c r="D12" s="130"/>
      <c r="E12" s="134"/>
      <c r="F12" s="135"/>
      <c r="G12" s="136"/>
      <c r="H12" s="120"/>
      <c r="I12" s="125"/>
      <c r="J12" s="125"/>
    </row>
    <row r="13" spans="1:10" ht="13.5">
      <c r="A13" s="5" t="s">
        <v>32</v>
      </c>
      <c r="B13" s="6" t="s">
        <v>33</v>
      </c>
      <c r="C13" s="8"/>
      <c r="D13" s="9"/>
      <c r="E13" s="137"/>
      <c r="F13" s="138"/>
      <c r="G13" s="139"/>
      <c r="H13" s="9"/>
      <c r="I13" s="12"/>
      <c r="J13" s="12"/>
    </row>
    <row r="14" spans="1:10" ht="13.5">
      <c r="A14" s="70" t="s">
        <v>0</v>
      </c>
      <c r="B14" s="71"/>
      <c r="C14" s="72" t="s">
        <v>1</v>
      </c>
      <c r="D14" s="72" t="s">
        <v>7</v>
      </c>
      <c r="E14" s="140" t="s">
        <v>139</v>
      </c>
      <c r="F14" s="141"/>
      <c r="G14" s="142"/>
      <c r="H14" s="72" t="s">
        <v>129</v>
      </c>
      <c r="I14" s="32">
        <f>SUM(I15,I18,I20,I30,I36)</f>
        <v>13547693.97</v>
      </c>
      <c r="J14" s="45">
        <f>SUM(J15,J18,J20,J30,J36)</f>
        <v>9621662.010000002</v>
      </c>
    </row>
    <row r="15" spans="1:10" ht="24.75" customHeight="1">
      <c r="A15" s="20" t="s">
        <v>59</v>
      </c>
      <c r="B15" s="3"/>
      <c r="C15" s="73" t="s">
        <v>1</v>
      </c>
      <c r="D15" s="73" t="s">
        <v>6</v>
      </c>
      <c r="E15" s="121"/>
      <c r="F15" s="122"/>
      <c r="G15" s="123"/>
      <c r="H15" s="73"/>
      <c r="I15" s="64">
        <f>SUM(I16:I17)</f>
        <v>1106800</v>
      </c>
      <c r="J15" s="65">
        <f>SUM(J16:J17)</f>
        <v>983363.6</v>
      </c>
    </row>
    <row r="16" spans="1:10" ht="21.75" customHeight="1">
      <c r="A16" s="21" t="s">
        <v>15</v>
      </c>
      <c r="B16" s="1"/>
      <c r="C16" s="56" t="s">
        <v>1</v>
      </c>
      <c r="D16" s="56" t="s">
        <v>6</v>
      </c>
      <c r="E16" s="112" t="s">
        <v>75</v>
      </c>
      <c r="F16" s="113"/>
      <c r="G16" s="114"/>
      <c r="H16" s="56" t="s">
        <v>40</v>
      </c>
      <c r="I16" s="22">
        <v>850050</v>
      </c>
      <c r="J16" s="11">
        <v>742947.86</v>
      </c>
    </row>
    <row r="17" spans="1:10" ht="33.75">
      <c r="A17" s="21" t="s">
        <v>93</v>
      </c>
      <c r="B17" s="1"/>
      <c r="C17" s="56" t="s">
        <v>1</v>
      </c>
      <c r="D17" s="56" t="s">
        <v>6</v>
      </c>
      <c r="E17" s="112" t="s">
        <v>75</v>
      </c>
      <c r="F17" s="113"/>
      <c r="G17" s="114"/>
      <c r="H17" s="56" t="s">
        <v>76</v>
      </c>
      <c r="I17" s="22">
        <v>256750</v>
      </c>
      <c r="J17" s="11">
        <v>240415.74</v>
      </c>
    </row>
    <row r="18" spans="1:10" ht="33" customHeight="1">
      <c r="A18" s="21" t="s">
        <v>31</v>
      </c>
      <c r="B18" s="1"/>
      <c r="C18" s="73" t="s">
        <v>1</v>
      </c>
      <c r="D18" s="73" t="s">
        <v>20</v>
      </c>
      <c r="E18" s="121"/>
      <c r="F18" s="122"/>
      <c r="G18" s="123"/>
      <c r="H18" s="73"/>
      <c r="I18" s="64">
        <f>SUM(I19)</f>
        <v>165000</v>
      </c>
      <c r="J18" s="65">
        <f>SUM(J19)</f>
        <v>17547.47</v>
      </c>
    </row>
    <row r="19" spans="1:10" ht="20.25" customHeight="1">
      <c r="A19" s="21" t="s">
        <v>41</v>
      </c>
      <c r="B19" s="1"/>
      <c r="C19" s="57" t="s">
        <v>1</v>
      </c>
      <c r="D19" s="57" t="s">
        <v>20</v>
      </c>
      <c r="E19" s="105" t="s">
        <v>77</v>
      </c>
      <c r="F19" s="106"/>
      <c r="G19" s="107"/>
      <c r="H19" s="57" t="s">
        <v>42</v>
      </c>
      <c r="I19" s="22">
        <v>165000</v>
      </c>
      <c r="J19" s="39">
        <v>17547.47</v>
      </c>
    </row>
    <row r="20" spans="1:10" ht="21.75" customHeight="1">
      <c r="A20" s="21" t="s">
        <v>60</v>
      </c>
      <c r="B20" s="1"/>
      <c r="C20" s="73" t="s">
        <v>1</v>
      </c>
      <c r="D20" s="73" t="s">
        <v>8</v>
      </c>
      <c r="E20" s="121"/>
      <c r="F20" s="122"/>
      <c r="G20" s="123"/>
      <c r="H20" s="73"/>
      <c r="I20" s="64">
        <f>SUM(I21+I27)</f>
        <v>10508403.17</v>
      </c>
      <c r="J20" s="65">
        <f>SUM(J21+J27)</f>
        <v>7302155.140000001</v>
      </c>
    </row>
    <row r="21" spans="1:10" ht="29.25" customHeight="1">
      <c r="A21" s="20" t="s">
        <v>78</v>
      </c>
      <c r="B21" s="1"/>
      <c r="C21" s="56" t="s">
        <v>61</v>
      </c>
      <c r="D21" s="56" t="s">
        <v>8</v>
      </c>
      <c r="E21" s="112" t="s">
        <v>77</v>
      </c>
      <c r="F21" s="113"/>
      <c r="G21" s="114"/>
      <c r="H21" s="56"/>
      <c r="I21" s="33">
        <f>SUM(I22:I26)</f>
        <v>10288403.17</v>
      </c>
      <c r="J21" s="42">
        <f>SUM(J22:J26)</f>
        <v>7167815.140000001</v>
      </c>
    </row>
    <row r="22" spans="1:10" ht="21.75" customHeight="1">
      <c r="A22" s="23" t="s">
        <v>60</v>
      </c>
      <c r="B22" s="3"/>
      <c r="C22" s="57" t="s">
        <v>1</v>
      </c>
      <c r="D22" s="57" t="s">
        <v>8</v>
      </c>
      <c r="E22" s="105" t="s">
        <v>77</v>
      </c>
      <c r="F22" s="106"/>
      <c r="G22" s="107"/>
      <c r="H22" s="57" t="s">
        <v>40</v>
      </c>
      <c r="I22" s="88">
        <v>5546800</v>
      </c>
      <c r="J22" s="42">
        <v>3784742.17</v>
      </c>
    </row>
    <row r="23" spans="1:10" ht="21.75" customHeight="1">
      <c r="A23" s="26" t="s">
        <v>43</v>
      </c>
      <c r="B23" s="3"/>
      <c r="C23" s="57" t="s">
        <v>1</v>
      </c>
      <c r="D23" s="57" t="s">
        <v>8</v>
      </c>
      <c r="E23" s="101" t="s">
        <v>77</v>
      </c>
      <c r="F23" s="102"/>
      <c r="G23" s="103"/>
      <c r="H23" s="57" t="s">
        <v>49</v>
      </c>
      <c r="I23" s="88">
        <v>54000</v>
      </c>
      <c r="J23" s="42">
        <v>51908.2</v>
      </c>
    </row>
    <row r="24" spans="1:10" ht="32.25" customHeight="1">
      <c r="A24" s="21" t="s">
        <v>93</v>
      </c>
      <c r="B24" s="1"/>
      <c r="C24" s="56" t="s">
        <v>1</v>
      </c>
      <c r="D24" s="56" t="s">
        <v>8</v>
      </c>
      <c r="E24" s="112" t="s">
        <v>77</v>
      </c>
      <c r="F24" s="113"/>
      <c r="G24" s="114"/>
      <c r="H24" s="56" t="s">
        <v>76</v>
      </c>
      <c r="I24" s="22">
        <v>1675200</v>
      </c>
      <c r="J24" s="11">
        <v>1226576.86</v>
      </c>
    </row>
    <row r="25" spans="1:10" ht="24" customHeight="1">
      <c r="A25" s="28" t="s">
        <v>62</v>
      </c>
      <c r="B25" s="1"/>
      <c r="C25" s="58" t="s">
        <v>1</v>
      </c>
      <c r="D25" s="58" t="s">
        <v>8</v>
      </c>
      <c r="E25" s="115" t="s">
        <v>77</v>
      </c>
      <c r="F25" s="116"/>
      <c r="G25" s="117"/>
      <c r="H25" s="58" t="s">
        <v>48</v>
      </c>
      <c r="I25" s="27">
        <v>650000</v>
      </c>
      <c r="J25" s="11">
        <v>399693.05</v>
      </c>
    </row>
    <row r="26" spans="1:10" ht="20.25" customHeight="1">
      <c r="A26" s="21" t="s">
        <v>41</v>
      </c>
      <c r="B26" s="1"/>
      <c r="C26" s="57" t="s">
        <v>1</v>
      </c>
      <c r="D26" s="57" t="s">
        <v>8</v>
      </c>
      <c r="E26" s="105" t="s">
        <v>77</v>
      </c>
      <c r="F26" s="106"/>
      <c r="G26" s="107"/>
      <c r="H26" s="57" t="s">
        <v>42</v>
      </c>
      <c r="I26" s="22">
        <v>2362403.17</v>
      </c>
      <c r="J26" s="11">
        <v>1704894.86</v>
      </c>
    </row>
    <row r="27" spans="1:10" ht="20.25" customHeight="1">
      <c r="A27" s="21" t="s">
        <v>79</v>
      </c>
      <c r="B27" s="1"/>
      <c r="C27" s="57" t="s">
        <v>1</v>
      </c>
      <c r="D27" s="57" t="s">
        <v>8</v>
      </c>
      <c r="E27" s="105" t="s">
        <v>81</v>
      </c>
      <c r="F27" s="106"/>
      <c r="G27" s="107"/>
      <c r="H27" s="57"/>
      <c r="I27" s="25">
        <f>SUM(I28:I29)</f>
        <v>220000</v>
      </c>
      <c r="J27" s="11">
        <f>SUM(J28:J35)</f>
        <v>134340</v>
      </c>
    </row>
    <row r="28" spans="1:10" ht="15" customHeight="1">
      <c r="A28" s="29" t="s">
        <v>44</v>
      </c>
      <c r="B28" s="1"/>
      <c r="C28" s="56" t="s">
        <v>1</v>
      </c>
      <c r="D28" s="56" t="s">
        <v>8</v>
      </c>
      <c r="E28" s="112" t="s">
        <v>80</v>
      </c>
      <c r="F28" s="113"/>
      <c r="G28" s="114"/>
      <c r="H28" s="56" t="s">
        <v>47</v>
      </c>
      <c r="I28" s="22">
        <v>70000</v>
      </c>
      <c r="J28" s="11">
        <v>31091</v>
      </c>
    </row>
    <row r="29" spans="1:10" ht="15" customHeight="1">
      <c r="A29" s="30" t="s">
        <v>45</v>
      </c>
      <c r="B29" s="1"/>
      <c r="C29" s="56" t="s">
        <v>1</v>
      </c>
      <c r="D29" s="56" t="s">
        <v>8</v>
      </c>
      <c r="E29" s="112" t="s">
        <v>80</v>
      </c>
      <c r="F29" s="113"/>
      <c r="G29" s="114"/>
      <c r="H29" s="56" t="s">
        <v>46</v>
      </c>
      <c r="I29" s="22">
        <v>150000</v>
      </c>
      <c r="J29" s="11">
        <v>103249</v>
      </c>
    </row>
    <row r="30" spans="1:10" ht="15" customHeight="1">
      <c r="A30" s="80" t="s">
        <v>138</v>
      </c>
      <c r="B30" s="84"/>
      <c r="C30" s="73" t="s">
        <v>1</v>
      </c>
      <c r="D30" s="73" t="s">
        <v>29</v>
      </c>
      <c r="E30" s="121" t="s">
        <v>139</v>
      </c>
      <c r="F30" s="122"/>
      <c r="G30" s="123"/>
      <c r="H30" s="73" t="s">
        <v>129</v>
      </c>
      <c r="I30" s="64">
        <f aca="true" t="shared" si="0" ref="I30:J34">SUM(I31)</f>
        <v>350000</v>
      </c>
      <c r="J30" s="22">
        <f t="shared" si="0"/>
        <v>0</v>
      </c>
    </row>
    <row r="31" spans="1:10" ht="15" customHeight="1">
      <c r="A31" s="29" t="s">
        <v>127</v>
      </c>
      <c r="B31" s="1"/>
      <c r="C31" s="56" t="s">
        <v>1</v>
      </c>
      <c r="D31" s="56" t="s">
        <v>29</v>
      </c>
      <c r="E31" s="112" t="s">
        <v>128</v>
      </c>
      <c r="F31" s="113"/>
      <c r="G31" s="114"/>
      <c r="H31" s="56" t="s">
        <v>129</v>
      </c>
      <c r="I31" s="22">
        <f t="shared" si="0"/>
        <v>350000</v>
      </c>
      <c r="J31" s="22">
        <f t="shared" si="0"/>
        <v>0</v>
      </c>
    </row>
    <row r="32" spans="1:10" ht="15" customHeight="1">
      <c r="A32" s="21" t="s">
        <v>87</v>
      </c>
      <c r="B32" s="1"/>
      <c r="C32" s="56" t="s">
        <v>1</v>
      </c>
      <c r="D32" s="56" t="s">
        <v>29</v>
      </c>
      <c r="E32" s="112" t="s">
        <v>88</v>
      </c>
      <c r="F32" s="113"/>
      <c r="G32" s="114"/>
      <c r="H32" s="56" t="s">
        <v>129</v>
      </c>
      <c r="I32" s="22">
        <f t="shared" si="0"/>
        <v>350000</v>
      </c>
      <c r="J32" s="22">
        <f t="shared" si="0"/>
        <v>0</v>
      </c>
    </row>
    <row r="33" spans="1:10" ht="24" customHeight="1">
      <c r="A33" s="29" t="s">
        <v>140</v>
      </c>
      <c r="B33" s="1"/>
      <c r="C33" s="56" t="s">
        <v>1</v>
      </c>
      <c r="D33" s="56" t="s">
        <v>29</v>
      </c>
      <c r="E33" s="112" t="s">
        <v>141</v>
      </c>
      <c r="F33" s="113"/>
      <c r="G33" s="114"/>
      <c r="H33" s="56" t="s">
        <v>129</v>
      </c>
      <c r="I33" s="22">
        <f t="shared" si="0"/>
        <v>350000</v>
      </c>
      <c r="J33" s="22">
        <f t="shared" si="0"/>
        <v>0</v>
      </c>
    </row>
    <row r="34" spans="1:10" ht="15" customHeight="1">
      <c r="A34" s="29" t="s">
        <v>142</v>
      </c>
      <c r="B34" s="1"/>
      <c r="C34" s="56" t="s">
        <v>1</v>
      </c>
      <c r="D34" s="56" t="s">
        <v>29</v>
      </c>
      <c r="E34" s="112" t="s">
        <v>141</v>
      </c>
      <c r="F34" s="113"/>
      <c r="G34" s="114"/>
      <c r="H34" s="56" t="s">
        <v>143</v>
      </c>
      <c r="I34" s="22">
        <f t="shared" si="0"/>
        <v>350000</v>
      </c>
      <c r="J34" s="22">
        <f t="shared" si="0"/>
        <v>0</v>
      </c>
    </row>
    <row r="35" spans="1:10" ht="11.25" customHeight="1">
      <c r="A35" s="30" t="s">
        <v>144</v>
      </c>
      <c r="B35" s="1"/>
      <c r="C35" s="56" t="s">
        <v>1</v>
      </c>
      <c r="D35" s="56" t="s">
        <v>29</v>
      </c>
      <c r="E35" s="112" t="s">
        <v>141</v>
      </c>
      <c r="F35" s="113"/>
      <c r="G35" s="114"/>
      <c r="H35" s="56" t="s">
        <v>145</v>
      </c>
      <c r="I35" s="22">
        <v>350000</v>
      </c>
      <c r="J35" s="89">
        <v>0</v>
      </c>
    </row>
    <row r="36" spans="1:10" ht="15.75" customHeight="1">
      <c r="A36" s="31" t="s">
        <v>16</v>
      </c>
      <c r="B36" s="1"/>
      <c r="C36" s="73" t="s">
        <v>1</v>
      </c>
      <c r="D36" s="73" t="s">
        <v>38</v>
      </c>
      <c r="E36" s="121" t="s">
        <v>139</v>
      </c>
      <c r="F36" s="122"/>
      <c r="G36" s="123"/>
      <c r="H36" s="73" t="s">
        <v>129</v>
      </c>
      <c r="I36" s="64">
        <f>SUM(I38+I43)</f>
        <v>1417490.8</v>
      </c>
      <c r="J36" s="65">
        <f>SUM(J39+J43+J41)</f>
        <v>1318595.8</v>
      </c>
    </row>
    <row r="37" spans="1:10" ht="11.25" customHeight="1">
      <c r="A37" s="21" t="s">
        <v>127</v>
      </c>
      <c r="B37" s="1"/>
      <c r="C37" s="58" t="s">
        <v>1</v>
      </c>
      <c r="D37" s="58" t="s">
        <v>38</v>
      </c>
      <c r="E37" s="115" t="s">
        <v>146</v>
      </c>
      <c r="F37" s="116"/>
      <c r="G37" s="117"/>
      <c r="H37" s="58" t="s">
        <v>129</v>
      </c>
      <c r="I37" s="33"/>
      <c r="J37" s="42"/>
    </row>
    <row r="38" spans="1:10" ht="15" customHeight="1">
      <c r="A38" s="29" t="s">
        <v>82</v>
      </c>
      <c r="B38" s="1"/>
      <c r="C38" s="56" t="s">
        <v>1</v>
      </c>
      <c r="D38" s="56" t="s">
        <v>38</v>
      </c>
      <c r="E38" s="112" t="s">
        <v>83</v>
      </c>
      <c r="F38" s="113"/>
      <c r="G38" s="114"/>
      <c r="H38" s="56" t="s">
        <v>129</v>
      </c>
      <c r="I38" s="25">
        <f>SUM(I40,I42)</f>
        <v>134818</v>
      </c>
      <c r="J38" s="11">
        <f>SUM(J39)</f>
        <v>32965</v>
      </c>
    </row>
    <row r="39" spans="1:10" ht="44.25" customHeight="1">
      <c r="A39" s="21" t="s">
        <v>84</v>
      </c>
      <c r="B39" s="1"/>
      <c r="C39" s="56" t="s">
        <v>1</v>
      </c>
      <c r="D39" s="56" t="s">
        <v>38</v>
      </c>
      <c r="E39" s="112" t="s">
        <v>85</v>
      </c>
      <c r="F39" s="113"/>
      <c r="G39" s="114"/>
      <c r="H39" s="56" t="s">
        <v>129</v>
      </c>
      <c r="I39" s="25">
        <f>SUM(I40)</f>
        <v>131860</v>
      </c>
      <c r="J39" s="42">
        <f>SUM(J40)</f>
        <v>32965</v>
      </c>
    </row>
    <row r="40" spans="1:10" ht="16.5" customHeight="1">
      <c r="A40" s="29" t="s">
        <v>50</v>
      </c>
      <c r="B40" s="1"/>
      <c r="C40" s="56" t="s">
        <v>1</v>
      </c>
      <c r="D40" s="56" t="s">
        <v>38</v>
      </c>
      <c r="E40" s="112" t="s">
        <v>85</v>
      </c>
      <c r="F40" s="113"/>
      <c r="G40" s="114"/>
      <c r="H40" s="56" t="s">
        <v>51</v>
      </c>
      <c r="I40" s="33">
        <v>131860</v>
      </c>
      <c r="J40" s="42">
        <v>32965</v>
      </c>
    </row>
    <row r="41" spans="1:10" ht="34.5" customHeight="1">
      <c r="A41" s="23" t="s">
        <v>63</v>
      </c>
      <c r="B41" s="1"/>
      <c r="C41" s="56" t="s">
        <v>1</v>
      </c>
      <c r="D41" s="56" t="s">
        <v>38</v>
      </c>
      <c r="E41" s="112" t="s">
        <v>86</v>
      </c>
      <c r="F41" s="113"/>
      <c r="G41" s="114"/>
      <c r="H41" s="56" t="s">
        <v>129</v>
      </c>
      <c r="I41" s="33">
        <f>SUM(I42)</f>
        <v>2958</v>
      </c>
      <c r="J41" s="42">
        <f>SUM(J42)</f>
        <v>2958</v>
      </c>
    </row>
    <row r="42" spans="1:10" ht="21" customHeight="1">
      <c r="A42" s="21" t="s">
        <v>41</v>
      </c>
      <c r="B42" s="1"/>
      <c r="C42" s="56" t="s">
        <v>1</v>
      </c>
      <c r="D42" s="56" t="s">
        <v>38</v>
      </c>
      <c r="E42" s="112" t="s">
        <v>86</v>
      </c>
      <c r="F42" s="113"/>
      <c r="G42" s="114"/>
      <c r="H42" s="56" t="s">
        <v>42</v>
      </c>
      <c r="I42" s="33">
        <v>2958</v>
      </c>
      <c r="J42" s="11">
        <v>2958</v>
      </c>
    </row>
    <row r="43" spans="1:10" ht="16.5" customHeight="1">
      <c r="A43" s="34" t="s">
        <v>87</v>
      </c>
      <c r="B43" s="1"/>
      <c r="C43" s="56" t="s">
        <v>1</v>
      </c>
      <c r="D43" s="56" t="s">
        <v>38</v>
      </c>
      <c r="E43" s="112" t="s">
        <v>88</v>
      </c>
      <c r="F43" s="113"/>
      <c r="G43" s="114"/>
      <c r="H43" s="56" t="s">
        <v>129</v>
      </c>
      <c r="I43" s="33">
        <f>SUM(I45,I48)</f>
        <v>1282672.8</v>
      </c>
      <c r="J43" s="33">
        <f>SUM(J45,J48)</f>
        <v>1282672.8</v>
      </c>
    </row>
    <row r="44" spans="1:10" ht="21.75" customHeight="1">
      <c r="A44" s="26" t="s">
        <v>78</v>
      </c>
      <c r="B44" s="1"/>
      <c r="C44" s="56" t="s">
        <v>1</v>
      </c>
      <c r="D44" s="56" t="s">
        <v>38</v>
      </c>
      <c r="E44" s="112" t="s">
        <v>77</v>
      </c>
      <c r="F44" s="113"/>
      <c r="G44" s="114"/>
      <c r="H44" s="56" t="s">
        <v>129</v>
      </c>
      <c r="I44" s="33">
        <f>SUM(I45)</f>
        <v>1125189.8</v>
      </c>
      <c r="J44" s="11">
        <f>SUM(J45)</f>
        <v>1125189.8</v>
      </c>
    </row>
    <row r="45" spans="1:10" ht="22.5">
      <c r="A45" s="26" t="s">
        <v>41</v>
      </c>
      <c r="B45" s="55"/>
      <c r="C45" s="56" t="s">
        <v>1</v>
      </c>
      <c r="D45" s="56" t="s">
        <v>38</v>
      </c>
      <c r="E45" s="112" t="s">
        <v>77</v>
      </c>
      <c r="F45" s="113"/>
      <c r="G45" s="114"/>
      <c r="H45" s="56" t="s">
        <v>42</v>
      </c>
      <c r="I45" s="25">
        <v>1125189.8</v>
      </c>
      <c r="J45" s="11">
        <v>1125189.8</v>
      </c>
    </row>
    <row r="46" spans="1:10" ht="12.75">
      <c r="A46" s="26" t="s">
        <v>142</v>
      </c>
      <c r="B46" s="55"/>
      <c r="C46" s="56" t="s">
        <v>1</v>
      </c>
      <c r="D46" s="56" t="s">
        <v>38</v>
      </c>
      <c r="E46" s="112" t="s">
        <v>77</v>
      </c>
      <c r="F46" s="113"/>
      <c r="G46" s="114"/>
      <c r="H46" s="56" t="s">
        <v>143</v>
      </c>
      <c r="I46" s="25">
        <f>SUM(I47)</f>
        <v>157483</v>
      </c>
      <c r="J46" s="25">
        <f>SUM(J47)</f>
        <v>157483</v>
      </c>
    </row>
    <row r="47" spans="1:10" ht="12.75">
      <c r="A47" s="26" t="s">
        <v>177</v>
      </c>
      <c r="B47" s="55"/>
      <c r="C47" s="56" t="s">
        <v>1</v>
      </c>
      <c r="D47" s="56" t="s">
        <v>38</v>
      </c>
      <c r="E47" s="112" t="s">
        <v>77</v>
      </c>
      <c r="F47" s="113"/>
      <c r="G47" s="114"/>
      <c r="H47" s="56" t="s">
        <v>178</v>
      </c>
      <c r="I47" s="25">
        <f>SUM(I48)</f>
        <v>157483</v>
      </c>
      <c r="J47" s="25">
        <f>SUM(J48)</f>
        <v>157483</v>
      </c>
    </row>
    <row r="48" spans="1:10" ht="22.5">
      <c r="A48" s="26" t="s">
        <v>176</v>
      </c>
      <c r="B48" s="55"/>
      <c r="C48" s="56" t="s">
        <v>1</v>
      </c>
      <c r="D48" s="56" t="s">
        <v>38</v>
      </c>
      <c r="E48" s="112" t="s">
        <v>77</v>
      </c>
      <c r="F48" s="113"/>
      <c r="G48" s="114"/>
      <c r="H48" s="56" t="s">
        <v>172</v>
      </c>
      <c r="I48" s="25">
        <v>157483</v>
      </c>
      <c r="J48" s="11">
        <v>157483</v>
      </c>
    </row>
    <row r="49" spans="1:10" ht="15" customHeight="1">
      <c r="A49" s="67" t="s">
        <v>12</v>
      </c>
      <c r="B49" s="75"/>
      <c r="C49" s="72" t="s">
        <v>6</v>
      </c>
      <c r="D49" s="72" t="s">
        <v>7</v>
      </c>
      <c r="E49" s="140"/>
      <c r="F49" s="141"/>
      <c r="G49" s="142"/>
      <c r="H49" s="72"/>
      <c r="I49" s="32">
        <f aca="true" t="shared" si="1" ref="I49:J51">SUM(I50)</f>
        <v>217000.00000000003</v>
      </c>
      <c r="J49" s="45">
        <f t="shared" si="1"/>
        <v>155850.00000000003</v>
      </c>
    </row>
    <row r="50" spans="1:10" ht="15" customHeight="1">
      <c r="A50" s="21" t="s">
        <v>13</v>
      </c>
      <c r="B50" s="1"/>
      <c r="C50" s="73" t="s">
        <v>6</v>
      </c>
      <c r="D50" s="73" t="s">
        <v>20</v>
      </c>
      <c r="E50" s="121"/>
      <c r="F50" s="122"/>
      <c r="G50" s="123"/>
      <c r="H50" s="73"/>
      <c r="I50" s="64">
        <f t="shared" si="1"/>
        <v>217000.00000000003</v>
      </c>
      <c r="J50" s="65">
        <f t="shared" si="1"/>
        <v>155850.00000000003</v>
      </c>
    </row>
    <row r="51" spans="1:10" ht="66.75" customHeight="1">
      <c r="A51" s="21" t="s">
        <v>89</v>
      </c>
      <c r="B51" s="1"/>
      <c r="C51" s="56" t="s">
        <v>6</v>
      </c>
      <c r="D51" s="56" t="s">
        <v>20</v>
      </c>
      <c r="E51" s="112" t="s">
        <v>90</v>
      </c>
      <c r="F51" s="113"/>
      <c r="G51" s="114"/>
      <c r="H51" s="56" t="s">
        <v>129</v>
      </c>
      <c r="I51" s="33">
        <f t="shared" si="1"/>
        <v>217000.00000000003</v>
      </c>
      <c r="J51" s="11">
        <f t="shared" si="1"/>
        <v>155850.00000000003</v>
      </c>
    </row>
    <row r="52" spans="1:10" ht="24" customHeight="1">
      <c r="A52" s="21" t="s">
        <v>91</v>
      </c>
      <c r="B52" s="1"/>
      <c r="C52" s="56" t="s">
        <v>6</v>
      </c>
      <c r="D52" s="56" t="s">
        <v>20</v>
      </c>
      <c r="E52" s="112" t="s">
        <v>92</v>
      </c>
      <c r="F52" s="113"/>
      <c r="G52" s="114"/>
      <c r="H52" s="56" t="s">
        <v>129</v>
      </c>
      <c r="I52" s="33">
        <f>SUM(I53:I56)</f>
        <v>217000.00000000003</v>
      </c>
      <c r="J52" s="11">
        <f>SUM(J53:J56)</f>
        <v>155850.00000000003</v>
      </c>
    </row>
    <row r="53" spans="1:10" ht="24.75" customHeight="1">
      <c r="A53" s="21" t="s">
        <v>39</v>
      </c>
      <c r="B53" s="1"/>
      <c r="C53" s="56" t="s">
        <v>6</v>
      </c>
      <c r="D53" s="56" t="s">
        <v>20</v>
      </c>
      <c r="E53" s="112" t="s">
        <v>92</v>
      </c>
      <c r="F53" s="113"/>
      <c r="G53" s="114"/>
      <c r="H53" s="56" t="s">
        <v>40</v>
      </c>
      <c r="I53" s="22">
        <v>157063.1</v>
      </c>
      <c r="J53" s="11">
        <v>111895.6</v>
      </c>
    </row>
    <row r="54" spans="1:10" ht="36.75" customHeight="1">
      <c r="A54" s="21" t="s">
        <v>93</v>
      </c>
      <c r="B54" s="52"/>
      <c r="C54" s="56" t="s">
        <v>6</v>
      </c>
      <c r="D54" s="56" t="s">
        <v>20</v>
      </c>
      <c r="E54" s="112" t="s">
        <v>92</v>
      </c>
      <c r="F54" s="113"/>
      <c r="G54" s="114"/>
      <c r="H54" s="56" t="s">
        <v>76</v>
      </c>
      <c r="I54" s="22">
        <v>44440.23</v>
      </c>
      <c r="J54" s="11">
        <v>33577.73</v>
      </c>
    </row>
    <row r="55" spans="1:10" ht="22.5">
      <c r="A55" s="28" t="s">
        <v>62</v>
      </c>
      <c r="B55" s="1"/>
      <c r="C55" s="56" t="s">
        <v>6</v>
      </c>
      <c r="D55" s="56" t="s">
        <v>20</v>
      </c>
      <c r="E55" s="112" t="s">
        <v>92</v>
      </c>
      <c r="F55" s="113"/>
      <c r="G55" s="114"/>
      <c r="H55" s="56" t="s">
        <v>48</v>
      </c>
      <c r="I55" s="22">
        <v>4916.67</v>
      </c>
      <c r="J55" s="42">
        <v>4916.67</v>
      </c>
    </row>
    <row r="56" spans="1:10" ht="27.75" customHeight="1">
      <c r="A56" s="21" t="s">
        <v>41</v>
      </c>
      <c r="B56" s="1"/>
      <c r="C56" s="56" t="s">
        <v>6</v>
      </c>
      <c r="D56" s="56" t="s">
        <v>20</v>
      </c>
      <c r="E56" s="112" t="s">
        <v>92</v>
      </c>
      <c r="F56" s="113"/>
      <c r="G56" s="114"/>
      <c r="H56" s="56" t="s">
        <v>42</v>
      </c>
      <c r="I56" s="25">
        <v>10580</v>
      </c>
      <c r="J56" s="42">
        <v>5460</v>
      </c>
    </row>
    <row r="57" spans="1:10" ht="22.5" customHeight="1">
      <c r="A57" s="67" t="s">
        <v>52</v>
      </c>
      <c r="B57" s="75"/>
      <c r="C57" s="72" t="s">
        <v>20</v>
      </c>
      <c r="D57" s="72" t="s">
        <v>7</v>
      </c>
      <c r="E57" s="140"/>
      <c r="F57" s="141"/>
      <c r="G57" s="142"/>
      <c r="H57" s="72"/>
      <c r="I57" s="32">
        <f>SUM(I58)</f>
        <v>1800000</v>
      </c>
      <c r="J57" s="45">
        <f>SUM(J58)</f>
        <v>1502742.56</v>
      </c>
    </row>
    <row r="58" spans="1:10" ht="13.5" customHeight="1">
      <c r="A58" s="76" t="s">
        <v>54</v>
      </c>
      <c r="B58" s="53"/>
      <c r="C58" s="73" t="s">
        <v>20</v>
      </c>
      <c r="D58" s="73" t="s">
        <v>25</v>
      </c>
      <c r="E58" s="121"/>
      <c r="F58" s="122"/>
      <c r="G58" s="123"/>
      <c r="H58" s="73"/>
      <c r="I58" s="64">
        <f aca="true" t="shared" si="2" ref="I58:J60">SUM(I59)</f>
        <v>1800000</v>
      </c>
      <c r="J58" s="65">
        <f t="shared" si="2"/>
        <v>1502742.56</v>
      </c>
    </row>
    <row r="59" spans="1:10" ht="12.75">
      <c r="A59" s="34" t="s">
        <v>94</v>
      </c>
      <c r="B59" s="1"/>
      <c r="C59" s="56" t="s">
        <v>20</v>
      </c>
      <c r="D59" s="56" t="s">
        <v>25</v>
      </c>
      <c r="E59" s="112" t="s">
        <v>95</v>
      </c>
      <c r="F59" s="113"/>
      <c r="G59" s="114"/>
      <c r="H59" s="56" t="s">
        <v>129</v>
      </c>
      <c r="I59" s="33">
        <f t="shared" si="2"/>
        <v>1800000</v>
      </c>
      <c r="J59" s="42">
        <f t="shared" si="2"/>
        <v>1502742.56</v>
      </c>
    </row>
    <row r="60" spans="1:10" ht="21.75" customHeight="1">
      <c r="A60" s="21" t="s">
        <v>96</v>
      </c>
      <c r="B60" s="1"/>
      <c r="C60" s="56" t="s">
        <v>20</v>
      </c>
      <c r="D60" s="56" t="s">
        <v>25</v>
      </c>
      <c r="E60" s="112" t="s">
        <v>97</v>
      </c>
      <c r="F60" s="113"/>
      <c r="G60" s="114"/>
      <c r="H60" s="56" t="s">
        <v>129</v>
      </c>
      <c r="I60" s="22">
        <f t="shared" si="2"/>
        <v>1800000</v>
      </c>
      <c r="J60" s="39">
        <f t="shared" si="2"/>
        <v>1502742.56</v>
      </c>
    </row>
    <row r="61" spans="1:10" ht="22.5" customHeight="1">
      <c r="A61" s="21" t="s">
        <v>41</v>
      </c>
      <c r="B61" s="1"/>
      <c r="C61" s="56" t="s">
        <v>20</v>
      </c>
      <c r="D61" s="56" t="s">
        <v>25</v>
      </c>
      <c r="E61" s="112" t="s">
        <v>97</v>
      </c>
      <c r="F61" s="113"/>
      <c r="G61" s="114"/>
      <c r="H61" s="56" t="s">
        <v>42</v>
      </c>
      <c r="I61" s="22">
        <v>1800000</v>
      </c>
      <c r="J61" s="14">
        <v>1502742.56</v>
      </c>
    </row>
    <row r="62" spans="1:10" ht="15" customHeight="1">
      <c r="A62" s="67" t="s">
        <v>37</v>
      </c>
      <c r="B62" s="74"/>
      <c r="C62" s="72" t="s">
        <v>8</v>
      </c>
      <c r="D62" s="72" t="s">
        <v>7</v>
      </c>
      <c r="E62" s="143" t="s">
        <v>139</v>
      </c>
      <c r="F62" s="144"/>
      <c r="G62" s="145"/>
      <c r="H62" s="77" t="s">
        <v>129</v>
      </c>
      <c r="I62" s="32">
        <f>SUM(I63+I75)</f>
        <v>42319968</v>
      </c>
      <c r="J62" s="45">
        <f>SUM(J63+J75)</f>
        <v>23092649.71</v>
      </c>
    </row>
    <row r="63" spans="1:10" ht="15.75" customHeight="1">
      <c r="A63" s="28" t="s">
        <v>36</v>
      </c>
      <c r="B63" s="1"/>
      <c r="C63" s="73" t="s">
        <v>8</v>
      </c>
      <c r="D63" s="73" t="s">
        <v>30</v>
      </c>
      <c r="E63" s="121" t="s">
        <v>139</v>
      </c>
      <c r="F63" s="122"/>
      <c r="G63" s="123"/>
      <c r="H63" s="73" t="s">
        <v>129</v>
      </c>
      <c r="I63" s="64">
        <f>SUM(I64)</f>
        <v>41319968</v>
      </c>
      <c r="J63" s="65">
        <f>SUM(J64)</f>
        <v>22735019.01</v>
      </c>
    </row>
    <row r="64" spans="1:10" ht="15.75" customHeight="1">
      <c r="A64" s="28" t="s">
        <v>127</v>
      </c>
      <c r="B64" s="1"/>
      <c r="C64" s="85" t="s">
        <v>8</v>
      </c>
      <c r="D64" s="85" t="s">
        <v>30</v>
      </c>
      <c r="E64" s="146" t="s">
        <v>128</v>
      </c>
      <c r="F64" s="147"/>
      <c r="G64" s="148"/>
      <c r="H64" s="85" t="s">
        <v>129</v>
      </c>
      <c r="I64" s="81">
        <f>SUM(I65,I70)</f>
        <v>41319968</v>
      </c>
      <c r="J64" s="82">
        <f>SUM(J65,J70)</f>
        <v>22735019.01</v>
      </c>
    </row>
    <row r="65" spans="1:10" ht="14.25" customHeight="1">
      <c r="A65" s="28" t="s">
        <v>82</v>
      </c>
      <c r="B65" s="1"/>
      <c r="C65" s="57" t="s">
        <v>8</v>
      </c>
      <c r="D65" s="57" t="s">
        <v>30</v>
      </c>
      <c r="E65" s="105" t="s">
        <v>98</v>
      </c>
      <c r="F65" s="106"/>
      <c r="G65" s="107"/>
      <c r="H65" s="57" t="s">
        <v>129</v>
      </c>
      <c r="I65" s="33">
        <f aca="true" t="shared" si="3" ref="I65:J68">SUM(I66)</f>
        <v>1517150</v>
      </c>
      <c r="J65" s="42">
        <f t="shared" si="3"/>
        <v>460334.34</v>
      </c>
    </row>
    <row r="66" spans="1:10" ht="45" customHeight="1">
      <c r="A66" s="26" t="s">
        <v>64</v>
      </c>
      <c r="B66" s="53"/>
      <c r="C66" s="58" t="s">
        <v>8</v>
      </c>
      <c r="D66" s="58" t="s">
        <v>30</v>
      </c>
      <c r="E66" s="115" t="s">
        <v>99</v>
      </c>
      <c r="F66" s="116"/>
      <c r="G66" s="117"/>
      <c r="H66" s="58" t="s">
        <v>129</v>
      </c>
      <c r="I66" s="27">
        <f t="shared" si="3"/>
        <v>1517150</v>
      </c>
      <c r="J66" s="11">
        <f t="shared" si="3"/>
        <v>460334.34</v>
      </c>
    </row>
    <row r="67" spans="1:10" ht="21" customHeight="1">
      <c r="A67" s="21" t="s">
        <v>133</v>
      </c>
      <c r="B67" s="53"/>
      <c r="C67" s="58" t="s">
        <v>8</v>
      </c>
      <c r="D67" s="58" t="s">
        <v>30</v>
      </c>
      <c r="E67" s="115" t="s">
        <v>99</v>
      </c>
      <c r="F67" s="116"/>
      <c r="G67" s="117"/>
      <c r="H67" s="58" t="s">
        <v>134</v>
      </c>
      <c r="I67" s="27">
        <f t="shared" si="3"/>
        <v>1517150</v>
      </c>
      <c r="J67" s="11">
        <f t="shared" si="3"/>
        <v>460334.34</v>
      </c>
    </row>
    <row r="68" spans="1:10" ht="21" customHeight="1">
      <c r="A68" s="21" t="s">
        <v>135</v>
      </c>
      <c r="B68" s="53"/>
      <c r="C68" s="58" t="s">
        <v>8</v>
      </c>
      <c r="D68" s="58" t="s">
        <v>30</v>
      </c>
      <c r="E68" s="115" t="s">
        <v>99</v>
      </c>
      <c r="F68" s="116"/>
      <c r="G68" s="117"/>
      <c r="H68" s="58" t="s">
        <v>136</v>
      </c>
      <c r="I68" s="27">
        <f t="shared" si="3"/>
        <v>1517150</v>
      </c>
      <c r="J68" s="11">
        <f t="shared" si="3"/>
        <v>460334.34</v>
      </c>
    </row>
    <row r="69" spans="1:10" ht="22.5">
      <c r="A69" s="26" t="s">
        <v>41</v>
      </c>
      <c r="B69" s="1"/>
      <c r="C69" s="58" t="s">
        <v>8</v>
      </c>
      <c r="D69" s="58" t="s">
        <v>30</v>
      </c>
      <c r="E69" s="115" t="s">
        <v>99</v>
      </c>
      <c r="F69" s="116"/>
      <c r="G69" s="117"/>
      <c r="H69" s="58" t="s">
        <v>42</v>
      </c>
      <c r="I69" s="27">
        <v>1517150</v>
      </c>
      <c r="J69" s="42">
        <v>460334.34</v>
      </c>
    </row>
    <row r="70" spans="1:10" ht="12.75">
      <c r="A70" s="26" t="s">
        <v>94</v>
      </c>
      <c r="B70" s="1"/>
      <c r="C70" s="58" t="s">
        <v>8</v>
      </c>
      <c r="D70" s="58" t="s">
        <v>30</v>
      </c>
      <c r="E70" s="115" t="s">
        <v>95</v>
      </c>
      <c r="F70" s="116"/>
      <c r="G70" s="117"/>
      <c r="H70" s="58" t="s">
        <v>129</v>
      </c>
      <c r="I70" s="27">
        <f aca="true" t="shared" si="4" ref="I70:J73">SUM(I71)</f>
        <v>39802818</v>
      </c>
      <c r="J70" s="39">
        <f t="shared" si="4"/>
        <v>22274684.67</v>
      </c>
    </row>
    <row r="71" spans="1:10" ht="33.75">
      <c r="A71" s="35" t="s">
        <v>100</v>
      </c>
      <c r="B71" s="1"/>
      <c r="C71" s="57" t="s">
        <v>8</v>
      </c>
      <c r="D71" s="57" t="s">
        <v>30</v>
      </c>
      <c r="E71" s="105" t="s">
        <v>101</v>
      </c>
      <c r="F71" s="106"/>
      <c r="G71" s="107"/>
      <c r="H71" s="57" t="s">
        <v>129</v>
      </c>
      <c r="I71" s="22">
        <f t="shared" si="4"/>
        <v>39802818</v>
      </c>
      <c r="J71" s="11">
        <f t="shared" si="4"/>
        <v>22274684.67</v>
      </c>
    </row>
    <row r="72" spans="1:10" ht="22.5">
      <c r="A72" s="21" t="s">
        <v>133</v>
      </c>
      <c r="B72" s="1"/>
      <c r="C72" s="57" t="s">
        <v>8</v>
      </c>
      <c r="D72" s="57" t="s">
        <v>30</v>
      </c>
      <c r="E72" s="105" t="s">
        <v>101</v>
      </c>
      <c r="F72" s="106"/>
      <c r="G72" s="107"/>
      <c r="H72" s="57" t="s">
        <v>134</v>
      </c>
      <c r="I72" s="22">
        <f t="shared" si="4"/>
        <v>39802818</v>
      </c>
      <c r="J72" s="11">
        <f t="shared" si="4"/>
        <v>22274684.67</v>
      </c>
    </row>
    <row r="73" spans="1:10" ht="22.5">
      <c r="A73" s="21" t="s">
        <v>135</v>
      </c>
      <c r="B73" s="1"/>
      <c r="C73" s="57" t="s">
        <v>8</v>
      </c>
      <c r="D73" s="57" t="s">
        <v>30</v>
      </c>
      <c r="E73" s="105" t="s">
        <v>101</v>
      </c>
      <c r="F73" s="106"/>
      <c r="G73" s="107"/>
      <c r="H73" s="57" t="s">
        <v>136</v>
      </c>
      <c r="I73" s="22">
        <f t="shared" si="4"/>
        <v>39802818</v>
      </c>
      <c r="J73" s="11">
        <f t="shared" si="4"/>
        <v>22274684.67</v>
      </c>
    </row>
    <row r="74" spans="1:10" ht="24" customHeight="1">
      <c r="A74" s="21" t="s">
        <v>41</v>
      </c>
      <c r="B74" s="1"/>
      <c r="C74" s="57" t="s">
        <v>8</v>
      </c>
      <c r="D74" s="57" t="s">
        <v>30</v>
      </c>
      <c r="E74" s="105" t="s">
        <v>101</v>
      </c>
      <c r="F74" s="106"/>
      <c r="G74" s="107"/>
      <c r="H74" s="57" t="s">
        <v>42</v>
      </c>
      <c r="I74" s="22">
        <v>39802818</v>
      </c>
      <c r="J74" s="11">
        <v>22274684.67</v>
      </c>
    </row>
    <row r="75" spans="1:10" ht="16.5" customHeight="1">
      <c r="A75" s="31" t="s">
        <v>65</v>
      </c>
      <c r="B75" s="1"/>
      <c r="C75" s="73" t="s">
        <v>8</v>
      </c>
      <c r="D75" s="73" t="s">
        <v>34</v>
      </c>
      <c r="E75" s="121" t="s">
        <v>139</v>
      </c>
      <c r="F75" s="122"/>
      <c r="G75" s="123"/>
      <c r="H75" s="73" t="s">
        <v>129</v>
      </c>
      <c r="I75" s="64">
        <f>SUM(I77)</f>
        <v>1000000</v>
      </c>
      <c r="J75" s="65">
        <f>SUM(J77)</f>
        <v>357630.7</v>
      </c>
    </row>
    <row r="76" spans="1:10" ht="16.5" customHeight="1">
      <c r="A76" s="28" t="s">
        <v>127</v>
      </c>
      <c r="B76" s="1"/>
      <c r="C76" s="85" t="s">
        <v>8</v>
      </c>
      <c r="D76" s="85" t="s">
        <v>34</v>
      </c>
      <c r="E76" s="146" t="s">
        <v>128</v>
      </c>
      <c r="F76" s="147"/>
      <c r="G76" s="148"/>
      <c r="H76" s="85" t="s">
        <v>129</v>
      </c>
      <c r="I76" s="81">
        <f>SUM(I77)</f>
        <v>1000000</v>
      </c>
      <c r="J76" s="82">
        <f>SUM(J77)</f>
        <v>357630.7</v>
      </c>
    </row>
    <row r="77" spans="1:10" ht="12.75">
      <c r="A77" s="21" t="s">
        <v>87</v>
      </c>
      <c r="B77" s="1"/>
      <c r="C77" s="57" t="s">
        <v>8</v>
      </c>
      <c r="D77" s="57" t="s">
        <v>34</v>
      </c>
      <c r="E77" s="105" t="s">
        <v>88</v>
      </c>
      <c r="F77" s="106"/>
      <c r="G77" s="107"/>
      <c r="H77" s="57" t="s">
        <v>129</v>
      </c>
      <c r="I77" s="22">
        <f>SUM(I81+I85)</f>
        <v>1000000</v>
      </c>
      <c r="J77" s="90">
        <f>SUM(J81+J85)</f>
        <v>357630.7</v>
      </c>
    </row>
    <row r="78" spans="1:10" ht="15.75" customHeight="1">
      <c r="A78" s="21" t="s">
        <v>66</v>
      </c>
      <c r="B78" s="1"/>
      <c r="C78" s="57" t="s">
        <v>8</v>
      </c>
      <c r="D78" s="57" t="s">
        <v>34</v>
      </c>
      <c r="E78" s="105" t="s">
        <v>102</v>
      </c>
      <c r="F78" s="106"/>
      <c r="G78" s="107"/>
      <c r="H78" s="57" t="s">
        <v>129</v>
      </c>
      <c r="I78" s="22">
        <f>SUM(I81)</f>
        <v>500000</v>
      </c>
      <c r="J78" s="10">
        <f>SUM(J81)</f>
        <v>323478.7</v>
      </c>
    </row>
    <row r="79" spans="1:10" ht="24" customHeight="1">
      <c r="A79" s="21" t="s">
        <v>133</v>
      </c>
      <c r="B79" s="1"/>
      <c r="C79" s="57" t="s">
        <v>8</v>
      </c>
      <c r="D79" s="57" t="s">
        <v>34</v>
      </c>
      <c r="E79" s="105" t="s">
        <v>102</v>
      </c>
      <c r="F79" s="106"/>
      <c r="G79" s="107"/>
      <c r="H79" s="57" t="s">
        <v>134</v>
      </c>
      <c r="I79" s="22">
        <f>SUM(I80)</f>
        <v>500000</v>
      </c>
      <c r="J79" s="10">
        <f>SUM(J80)</f>
        <v>323478.7</v>
      </c>
    </row>
    <row r="80" spans="1:10" ht="24" customHeight="1">
      <c r="A80" s="21" t="s">
        <v>135</v>
      </c>
      <c r="B80" s="1"/>
      <c r="C80" s="57" t="s">
        <v>8</v>
      </c>
      <c r="D80" s="57" t="s">
        <v>34</v>
      </c>
      <c r="E80" s="105" t="s">
        <v>102</v>
      </c>
      <c r="F80" s="106"/>
      <c r="G80" s="107"/>
      <c r="H80" s="57" t="s">
        <v>136</v>
      </c>
      <c r="I80" s="22">
        <f>SUM(I81)</f>
        <v>500000</v>
      </c>
      <c r="J80" s="10">
        <f>SUM(J81)</f>
        <v>323478.7</v>
      </c>
    </row>
    <row r="81" spans="1:10" ht="23.25" customHeight="1">
      <c r="A81" s="21" t="s">
        <v>41</v>
      </c>
      <c r="B81" s="1"/>
      <c r="C81" s="57" t="s">
        <v>8</v>
      </c>
      <c r="D81" s="57" t="s">
        <v>34</v>
      </c>
      <c r="E81" s="105" t="s">
        <v>102</v>
      </c>
      <c r="F81" s="106"/>
      <c r="G81" s="107"/>
      <c r="H81" s="57" t="s">
        <v>42</v>
      </c>
      <c r="I81" s="22">
        <v>500000</v>
      </c>
      <c r="J81" s="10">
        <v>323478.7</v>
      </c>
    </row>
    <row r="82" spans="1:10" ht="36.75" customHeight="1">
      <c r="A82" s="34" t="s">
        <v>103</v>
      </c>
      <c r="B82" s="1"/>
      <c r="C82" s="57" t="s">
        <v>8</v>
      </c>
      <c r="D82" s="57" t="s">
        <v>34</v>
      </c>
      <c r="E82" s="105" t="s">
        <v>104</v>
      </c>
      <c r="F82" s="106"/>
      <c r="G82" s="107"/>
      <c r="H82" s="57" t="s">
        <v>129</v>
      </c>
      <c r="I82" s="25">
        <f aca="true" t="shared" si="5" ref="I82:J84">SUM(I83)</f>
        <v>500000</v>
      </c>
      <c r="J82" s="10">
        <f t="shared" si="5"/>
        <v>34152</v>
      </c>
    </row>
    <row r="83" spans="1:10" ht="21.75" customHeight="1">
      <c r="A83" s="21" t="s">
        <v>133</v>
      </c>
      <c r="B83" s="1"/>
      <c r="C83" s="57" t="s">
        <v>8</v>
      </c>
      <c r="D83" s="57" t="s">
        <v>34</v>
      </c>
      <c r="E83" s="105" t="s">
        <v>104</v>
      </c>
      <c r="F83" s="106"/>
      <c r="G83" s="107"/>
      <c r="H83" s="57" t="s">
        <v>134</v>
      </c>
      <c r="I83" s="25">
        <f t="shared" si="5"/>
        <v>500000</v>
      </c>
      <c r="J83" s="10">
        <f t="shared" si="5"/>
        <v>34152</v>
      </c>
    </row>
    <row r="84" spans="1:10" ht="21.75" customHeight="1">
      <c r="A84" s="21" t="s">
        <v>135</v>
      </c>
      <c r="B84" s="1"/>
      <c r="C84" s="57" t="s">
        <v>8</v>
      </c>
      <c r="D84" s="57" t="s">
        <v>34</v>
      </c>
      <c r="E84" s="105" t="s">
        <v>104</v>
      </c>
      <c r="F84" s="106"/>
      <c r="G84" s="107"/>
      <c r="H84" s="57" t="s">
        <v>136</v>
      </c>
      <c r="I84" s="25">
        <f t="shared" si="5"/>
        <v>500000</v>
      </c>
      <c r="J84" s="10">
        <f t="shared" si="5"/>
        <v>34152</v>
      </c>
    </row>
    <row r="85" spans="1:10" ht="23.25" customHeight="1">
      <c r="A85" s="21" t="s">
        <v>41</v>
      </c>
      <c r="B85" s="3"/>
      <c r="C85" s="57" t="s">
        <v>8</v>
      </c>
      <c r="D85" s="57" t="s">
        <v>34</v>
      </c>
      <c r="E85" s="105" t="s">
        <v>104</v>
      </c>
      <c r="F85" s="106"/>
      <c r="G85" s="107"/>
      <c r="H85" s="57" t="s">
        <v>42</v>
      </c>
      <c r="I85" s="25">
        <v>500000</v>
      </c>
      <c r="J85" s="10">
        <v>34152</v>
      </c>
    </row>
    <row r="86" spans="1:10" ht="17.25" customHeight="1">
      <c r="A86" s="67" t="s">
        <v>9</v>
      </c>
      <c r="B86" s="75"/>
      <c r="C86" s="72" t="s">
        <v>10</v>
      </c>
      <c r="D86" s="72" t="s">
        <v>7</v>
      </c>
      <c r="E86" s="140" t="s">
        <v>139</v>
      </c>
      <c r="F86" s="141"/>
      <c r="G86" s="142"/>
      <c r="H86" s="72" t="s">
        <v>129</v>
      </c>
      <c r="I86" s="32">
        <f>SUM(I87,I94,I107,I152)</f>
        <v>26383377.57</v>
      </c>
      <c r="J86" s="45">
        <f>SUM(J87+J98+J107+J152+J94)</f>
        <v>11670474.75</v>
      </c>
    </row>
    <row r="87" spans="1:10" ht="14.25" customHeight="1">
      <c r="A87" s="31" t="s">
        <v>17</v>
      </c>
      <c r="B87" s="1"/>
      <c r="C87" s="73" t="s">
        <v>10</v>
      </c>
      <c r="D87" s="73" t="s">
        <v>1</v>
      </c>
      <c r="E87" s="121" t="s">
        <v>139</v>
      </c>
      <c r="F87" s="122"/>
      <c r="G87" s="123"/>
      <c r="H87" s="73" t="s">
        <v>129</v>
      </c>
      <c r="I87" s="64">
        <f aca="true" t="shared" si="6" ref="I87:J92">SUM(I88)</f>
        <v>3801</v>
      </c>
      <c r="J87" s="65">
        <f t="shared" si="6"/>
        <v>2533.76</v>
      </c>
    </row>
    <row r="88" spans="1:10" ht="14.25" customHeight="1">
      <c r="A88" s="28" t="s">
        <v>127</v>
      </c>
      <c r="B88" s="1"/>
      <c r="C88" s="85" t="s">
        <v>10</v>
      </c>
      <c r="D88" s="85" t="s">
        <v>1</v>
      </c>
      <c r="E88" s="146" t="s">
        <v>128</v>
      </c>
      <c r="F88" s="147"/>
      <c r="G88" s="148"/>
      <c r="H88" s="85" t="s">
        <v>129</v>
      </c>
      <c r="I88" s="81">
        <f t="shared" si="6"/>
        <v>3801</v>
      </c>
      <c r="J88" s="82">
        <f t="shared" si="6"/>
        <v>2533.76</v>
      </c>
    </row>
    <row r="89" spans="1:10" ht="12.75">
      <c r="A89" s="28" t="s">
        <v>82</v>
      </c>
      <c r="B89" s="1"/>
      <c r="C89" s="56" t="s">
        <v>10</v>
      </c>
      <c r="D89" s="56" t="s">
        <v>1</v>
      </c>
      <c r="E89" s="112" t="s">
        <v>83</v>
      </c>
      <c r="F89" s="113"/>
      <c r="G89" s="114"/>
      <c r="H89" s="56" t="s">
        <v>129</v>
      </c>
      <c r="I89" s="25">
        <f t="shared" si="6"/>
        <v>3801</v>
      </c>
      <c r="J89" s="39">
        <f t="shared" si="6"/>
        <v>2533.76</v>
      </c>
    </row>
    <row r="90" spans="1:10" ht="78.75">
      <c r="A90" s="26" t="s">
        <v>67</v>
      </c>
      <c r="B90" s="1"/>
      <c r="C90" s="56" t="s">
        <v>10</v>
      </c>
      <c r="D90" s="56" t="s">
        <v>1</v>
      </c>
      <c r="E90" s="112" t="s">
        <v>105</v>
      </c>
      <c r="F90" s="113"/>
      <c r="G90" s="114"/>
      <c r="H90" s="56" t="s">
        <v>129</v>
      </c>
      <c r="I90" s="25">
        <f t="shared" si="6"/>
        <v>3801</v>
      </c>
      <c r="J90" s="11">
        <f t="shared" si="6"/>
        <v>2533.76</v>
      </c>
    </row>
    <row r="91" spans="1:10" ht="22.5">
      <c r="A91" s="21" t="s">
        <v>133</v>
      </c>
      <c r="B91" s="1"/>
      <c r="C91" s="56" t="s">
        <v>10</v>
      </c>
      <c r="D91" s="56" t="s">
        <v>1</v>
      </c>
      <c r="E91" s="112" t="s">
        <v>105</v>
      </c>
      <c r="F91" s="113"/>
      <c r="G91" s="114"/>
      <c r="H91" s="56" t="s">
        <v>134</v>
      </c>
      <c r="I91" s="25">
        <f t="shared" si="6"/>
        <v>3801</v>
      </c>
      <c r="J91" s="11">
        <f t="shared" si="6"/>
        <v>2533.76</v>
      </c>
    </row>
    <row r="92" spans="1:10" ht="22.5">
      <c r="A92" s="21" t="s">
        <v>135</v>
      </c>
      <c r="B92" s="1"/>
      <c r="C92" s="56" t="s">
        <v>10</v>
      </c>
      <c r="D92" s="56" t="s">
        <v>1</v>
      </c>
      <c r="E92" s="112" t="s">
        <v>105</v>
      </c>
      <c r="F92" s="113"/>
      <c r="G92" s="114"/>
      <c r="H92" s="56" t="s">
        <v>136</v>
      </c>
      <c r="I92" s="25">
        <f t="shared" si="6"/>
        <v>3801</v>
      </c>
      <c r="J92" s="11">
        <f t="shared" si="6"/>
        <v>2533.76</v>
      </c>
    </row>
    <row r="93" spans="1:10" ht="22.5">
      <c r="A93" s="21" t="s">
        <v>41</v>
      </c>
      <c r="B93" s="1"/>
      <c r="C93" s="58" t="s">
        <v>10</v>
      </c>
      <c r="D93" s="58" t="s">
        <v>1</v>
      </c>
      <c r="E93" s="115" t="s">
        <v>105</v>
      </c>
      <c r="F93" s="116"/>
      <c r="G93" s="117"/>
      <c r="H93" s="58" t="s">
        <v>42</v>
      </c>
      <c r="I93" s="33">
        <v>3801</v>
      </c>
      <c r="J93" s="42">
        <v>2533.76</v>
      </c>
    </row>
    <row r="94" spans="1:10" ht="13.5">
      <c r="A94" s="31" t="s">
        <v>11</v>
      </c>
      <c r="B94" s="91"/>
      <c r="C94" s="73" t="s">
        <v>10</v>
      </c>
      <c r="D94" s="73" t="s">
        <v>6</v>
      </c>
      <c r="E94" s="121" t="s">
        <v>139</v>
      </c>
      <c r="F94" s="122"/>
      <c r="G94" s="123"/>
      <c r="H94" s="73" t="s">
        <v>129</v>
      </c>
      <c r="I94" s="64">
        <f>SUM(I95,I101)</f>
        <v>7643000</v>
      </c>
      <c r="J94" s="65">
        <f>SUM(J95,J101)</f>
        <v>2469068.92</v>
      </c>
    </row>
    <row r="95" spans="1:10" ht="15.75" customHeight="1">
      <c r="A95" s="28" t="s">
        <v>127</v>
      </c>
      <c r="B95" s="1"/>
      <c r="C95" s="58" t="s">
        <v>10</v>
      </c>
      <c r="D95" s="58" t="s">
        <v>6</v>
      </c>
      <c r="E95" s="115" t="s">
        <v>128</v>
      </c>
      <c r="F95" s="116"/>
      <c r="G95" s="117"/>
      <c r="H95" s="58" t="s">
        <v>129</v>
      </c>
      <c r="I95" s="33">
        <f aca="true" t="shared" si="7" ref="I95:J99">SUM(I96)</f>
        <v>143000</v>
      </c>
      <c r="J95" s="11">
        <f t="shared" si="7"/>
        <v>0</v>
      </c>
    </row>
    <row r="96" spans="1:10" ht="18" customHeight="1">
      <c r="A96" s="28" t="s">
        <v>82</v>
      </c>
      <c r="B96" s="1"/>
      <c r="C96" s="57" t="s">
        <v>10</v>
      </c>
      <c r="D96" s="57" t="s">
        <v>6</v>
      </c>
      <c r="E96" s="105" t="s">
        <v>83</v>
      </c>
      <c r="F96" s="106"/>
      <c r="G96" s="107"/>
      <c r="H96" s="57" t="s">
        <v>129</v>
      </c>
      <c r="I96" s="33">
        <f t="shared" si="7"/>
        <v>143000</v>
      </c>
      <c r="J96" s="11">
        <f t="shared" si="7"/>
        <v>0</v>
      </c>
    </row>
    <row r="97" spans="1:10" ht="56.25">
      <c r="A97" s="26" t="s">
        <v>68</v>
      </c>
      <c r="B97" s="1"/>
      <c r="C97" s="57" t="s">
        <v>10</v>
      </c>
      <c r="D97" s="57" t="s">
        <v>6</v>
      </c>
      <c r="E97" s="105" t="s">
        <v>106</v>
      </c>
      <c r="F97" s="106"/>
      <c r="G97" s="107"/>
      <c r="H97" s="57" t="s">
        <v>129</v>
      </c>
      <c r="I97" s="25">
        <f t="shared" si="7"/>
        <v>143000</v>
      </c>
      <c r="J97" s="42">
        <f t="shared" si="7"/>
        <v>0</v>
      </c>
    </row>
    <row r="98" spans="1:10" ht="27" customHeight="1">
      <c r="A98" s="21" t="s">
        <v>133</v>
      </c>
      <c r="B98" s="1"/>
      <c r="C98" s="58" t="s">
        <v>10</v>
      </c>
      <c r="D98" s="58" t="s">
        <v>6</v>
      </c>
      <c r="E98" s="105" t="s">
        <v>106</v>
      </c>
      <c r="F98" s="106"/>
      <c r="G98" s="107"/>
      <c r="H98" s="58" t="s">
        <v>134</v>
      </c>
      <c r="I98" s="33">
        <f t="shared" si="7"/>
        <v>143000</v>
      </c>
      <c r="J98" s="42">
        <f t="shared" si="7"/>
        <v>0</v>
      </c>
    </row>
    <row r="99" spans="1:10" ht="29.25" customHeight="1">
      <c r="A99" s="21" t="s">
        <v>135</v>
      </c>
      <c r="B99" s="1"/>
      <c r="C99" s="58" t="s">
        <v>10</v>
      </c>
      <c r="D99" s="58" t="s">
        <v>6</v>
      </c>
      <c r="E99" s="105" t="s">
        <v>106</v>
      </c>
      <c r="F99" s="106"/>
      <c r="G99" s="107"/>
      <c r="H99" s="58" t="s">
        <v>136</v>
      </c>
      <c r="I99" s="33">
        <f t="shared" si="7"/>
        <v>143000</v>
      </c>
      <c r="J99" s="42">
        <f t="shared" si="7"/>
        <v>0</v>
      </c>
    </row>
    <row r="100" spans="1:10" ht="24" customHeight="1">
      <c r="A100" s="21" t="s">
        <v>41</v>
      </c>
      <c r="B100" s="1"/>
      <c r="C100" s="57" t="s">
        <v>10</v>
      </c>
      <c r="D100" s="57" t="s">
        <v>6</v>
      </c>
      <c r="E100" s="105" t="s">
        <v>106</v>
      </c>
      <c r="F100" s="106"/>
      <c r="G100" s="107"/>
      <c r="H100" s="57" t="s">
        <v>42</v>
      </c>
      <c r="I100" s="25">
        <v>143000</v>
      </c>
      <c r="J100" s="11">
        <v>0</v>
      </c>
    </row>
    <row r="101" spans="1:10" ht="15.75" customHeight="1">
      <c r="A101" s="26" t="s">
        <v>94</v>
      </c>
      <c r="B101" s="7"/>
      <c r="C101" s="57" t="s">
        <v>10</v>
      </c>
      <c r="D101" s="57" t="s">
        <v>6</v>
      </c>
      <c r="E101" s="105" t="s">
        <v>95</v>
      </c>
      <c r="F101" s="106"/>
      <c r="G101" s="107"/>
      <c r="H101" s="57" t="s">
        <v>129</v>
      </c>
      <c r="I101" s="25">
        <f aca="true" t="shared" si="8" ref="I101:J103">SUM(I102)</f>
        <v>7500000</v>
      </c>
      <c r="J101" s="11">
        <f t="shared" si="8"/>
        <v>2469068.92</v>
      </c>
    </row>
    <row r="102" spans="1:10" ht="46.5" customHeight="1">
      <c r="A102" s="21" t="s">
        <v>107</v>
      </c>
      <c r="B102" s="7"/>
      <c r="C102" s="57" t="s">
        <v>10</v>
      </c>
      <c r="D102" s="57" t="s">
        <v>6</v>
      </c>
      <c r="E102" s="105" t="s">
        <v>108</v>
      </c>
      <c r="F102" s="106"/>
      <c r="G102" s="107"/>
      <c r="H102" s="57" t="s">
        <v>129</v>
      </c>
      <c r="I102" s="25">
        <f t="shared" si="8"/>
        <v>7500000</v>
      </c>
      <c r="J102" s="11">
        <f t="shared" si="8"/>
        <v>2469068.92</v>
      </c>
    </row>
    <row r="103" spans="1:10" ht="21.75" customHeight="1">
      <c r="A103" s="21" t="s">
        <v>133</v>
      </c>
      <c r="B103" s="7"/>
      <c r="C103" s="57" t="s">
        <v>10</v>
      </c>
      <c r="D103" s="57" t="s">
        <v>6</v>
      </c>
      <c r="E103" s="105" t="s">
        <v>108</v>
      </c>
      <c r="F103" s="106"/>
      <c r="G103" s="107"/>
      <c r="H103" s="57" t="s">
        <v>134</v>
      </c>
      <c r="I103" s="25">
        <f t="shared" si="8"/>
        <v>7500000</v>
      </c>
      <c r="J103" s="11">
        <f t="shared" si="8"/>
        <v>2469068.92</v>
      </c>
    </row>
    <row r="104" spans="1:10" ht="21.75" customHeight="1">
      <c r="A104" s="21" t="s">
        <v>135</v>
      </c>
      <c r="B104" s="7"/>
      <c r="C104" s="57" t="s">
        <v>10</v>
      </c>
      <c r="D104" s="57" t="s">
        <v>6</v>
      </c>
      <c r="E104" s="105" t="s">
        <v>108</v>
      </c>
      <c r="F104" s="106"/>
      <c r="G104" s="107"/>
      <c r="H104" s="57" t="s">
        <v>136</v>
      </c>
      <c r="I104" s="25">
        <f>SUM(I105:I106)</f>
        <v>7500000</v>
      </c>
      <c r="J104" s="11">
        <f>SUM(J105:J106)</f>
        <v>2469068.92</v>
      </c>
    </row>
    <row r="105" spans="1:10" ht="21.75" customHeight="1">
      <c r="A105" s="21" t="s">
        <v>164</v>
      </c>
      <c r="B105" s="7"/>
      <c r="C105" s="57" t="s">
        <v>10</v>
      </c>
      <c r="D105" s="57" t="s">
        <v>6</v>
      </c>
      <c r="E105" s="105" t="s">
        <v>108</v>
      </c>
      <c r="F105" s="106"/>
      <c r="G105" s="107"/>
      <c r="H105" s="57" t="s">
        <v>55</v>
      </c>
      <c r="I105" s="25">
        <v>4243621.12</v>
      </c>
      <c r="J105" s="11">
        <v>0</v>
      </c>
    </row>
    <row r="106" spans="1:10" ht="26.25" customHeight="1">
      <c r="A106" s="21" t="s">
        <v>41</v>
      </c>
      <c r="B106" s="54"/>
      <c r="C106" s="57" t="s">
        <v>10</v>
      </c>
      <c r="D106" s="57" t="s">
        <v>6</v>
      </c>
      <c r="E106" s="105" t="s">
        <v>108</v>
      </c>
      <c r="F106" s="106"/>
      <c r="G106" s="107"/>
      <c r="H106" s="57" t="s">
        <v>42</v>
      </c>
      <c r="I106" s="25">
        <v>3256378.88</v>
      </c>
      <c r="J106" s="11">
        <v>2469068.92</v>
      </c>
    </row>
    <row r="107" spans="1:10" ht="14.25" customHeight="1">
      <c r="A107" s="48" t="s">
        <v>18</v>
      </c>
      <c r="B107" s="7"/>
      <c r="C107" s="73" t="s">
        <v>10</v>
      </c>
      <c r="D107" s="73" t="s">
        <v>20</v>
      </c>
      <c r="E107" s="121" t="s">
        <v>139</v>
      </c>
      <c r="F107" s="122"/>
      <c r="G107" s="123"/>
      <c r="H107" s="73" t="s">
        <v>129</v>
      </c>
      <c r="I107" s="64">
        <f>SUM(I108)</f>
        <v>17736576.57</v>
      </c>
      <c r="J107" s="65">
        <f>SUM(J108)</f>
        <v>9128458.07</v>
      </c>
    </row>
    <row r="108" spans="1:10" ht="14.25" customHeight="1">
      <c r="A108" s="29" t="s">
        <v>127</v>
      </c>
      <c r="B108" s="7"/>
      <c r="C108" s="83" t="s">
        <v>10</v>
      </c>
      <c r="D108" s="83" t="s">
        <v>20</v>
      </c>
      <c r="E108" s="149" t="s">
        <v>128</v>
      </c>
      <c r="F108" s="150"/>
      <c r="G108" s="151"/>
      <c r="H108" s="83" t="s">
        <v>129</v>
      </c>
      <c r="I108" s="49">
        <f>SUM(I109,I114,I127)</f>
        <v>17736576.57</v>
      </c>
      <c r="J108" s="41">
        <f>SUM(J114,J127)</f>
        <v>9128458.07</v>
      </c>
    </row>
    <row r="109" spans="1:10" ht="45" customHeight="1">
      <c r="A109" s="29" t="s">
        <v>130</v>
      </c>
      <c r="B109" s="7"/>
      <c r="C109" s="58" t="s">
        <v>10</v>
      </c>
      <c r="D109" s="58" t="s">
        <v>20</v>
      </c>
      <c r="E109" s="115" t="s">
        <v>131</v>
      </c>
      <c r="F109" s="116"/>
      <c r="G109" s="117"/>
      <c r="H109" s="58" t="s">
        <v>129</v>
      </c>
      <c r="I109" s="33">
        <f aca="true" t="shared" si="9" ref="I109:J112">SUM(I110)</f>
        <v>1199982.96</v>
      </c>
      <c r="J109" s="42">
        <f t="shared" si="9"/>
        <v>0</v>
      </c>
    </row>
    <row r="110" spans="1:10" ht="24.75" customHeight="1">
      <c r="A110" s="29" t="s">
        <v>132</v>
      </c>
      <c r="B110" s="7"/>
      <c r="C110" s="58" t="s">
        <v>10</v>
      </c>
      <c r="D110" s="58" t="s">
        <v>20</v>
      </c>
      <c r="E110" s="115" t="s">
        <v>174</v>
      </c>
      <c r="F110" s="116"/>
      <c r="G110" s="117"/>
      <c r="H110" s="58" t="s">
        <v>129</v>
      </c>
      <c r="I110" s="33">
        <f t="shared" si="9"/>
        <v>1199982.96</v>
      </c>
      <c r="J110" s="42">
        <f t="shared" si="9"/>
        <v>0</v>
      </c>
    </row>
    <row r="111" spans="1:10" ht="24.75" customHeight="1">
      <c r="A111" s="21" t="s">
        <v>133</v>
      </c>
      <c r="B111" s="7"/>
      <c r="C111" s="58" t="s">
        <v>10</v>
      </c>
      <c r="D111" s="58" t="s">
        <v>20</v>
      </c>
      <c r="E111" s="115" t="s">
        <v>174</v>
      </c>
      <c r="F111" s="116"/>
      <c r="G111" s="117"/>
      <c r="H111" s="58" t="s">
        <v>134</v>
      </c>
      <c r="I111" s="33">
        <f t="shared" si="9"/>
        <v>1199982.96</v>
      </c>
      <c r="J111" s="42">
        <f t="shared" si="9"/>
        <v>0</v>
      </c>
    </row>
    <row r="112" spans="1:10" ht="24.75" customHeight="1">
      <c r="A112" s="21" t="s">
        <v>135</v>
      </c>
      <c r="B112" s="7"/>
      <c r="C112" s="58" t="s">
        <v>10</v>
      </c>
      <c r="D112" s="58" t="s">
        <v>20</v>
      </c>
      <c r="E112" s="115" t="s">
        <v>174</v>
      </c>
      <c r="F112" s="116"/>
      <c r="G112" s="117"/>
      <c r="H112" s="58" t="s">
        <v>136</v>
      </c>
      <c r="I112" s="33">
        <f t="shared" si="9"/>
        <v>1199982.96</v>
      </c>
      <c r="J112" s="42">
        <f t="shared" si="9"/>
        <v>0</v>
      </c>
    </row>
    <row r="113" spans="1:10" ht="24.75" customHeight="1">
      <c r="A113" s="30" t="s">
        <v>53</v>
      </c>
      <c r="B113" s="7"/>
      <c r="C113" s="58" t="s">
        <v>10</v>
      </c>
      <c r="D113" s="58" t="s">
        <v>20</v>
      </c>
      <c r="E113" s="115" t="s">
        <v>174</v>
      </c>
      <c r="F113" s="116"/>
      <c r="G113" s="117"/>
      <c r="H113" s="58" t="s">
        <v>42</v>
      </c>
      <c r="I113" s="33">
        <v>1199982.96</v>
      </c>
      <c r="J113" s="42">
        <v>0</v>
      </c>
    </row>
    <row r="114" spans="1:10" ht="12.75" customHeight="1">
      <c r="A114" s="47" t="s">
        <v>82</v>
      </c>
      <c r="B114" s="7"/>
      <c r="C114" s="83" t="s">
        <v>10</v>
      </c>
      <c r="D114" s="83" t="s">
        <v>20</v>
      </c>
      <c r="E114" s="149" t="s">
        <v>83</v>
      </c>
      <c r="F114" s="150"/>
      <c r="G114" s="151"/>
      <c r="H114" s="83"/>
      <c r="I114" s="49">
        <f>SUM(I115,I119,I123)</f>
        <v>1192455</v>
      </c>
      <c r="J114" s="93">
        <f>SUM(J115,J119,J123)</f>
        <v>870775.03</v>
      </c>
    </row>
    <row r="115" spans="1:10" ht="56.25" customHeight="1">
      <c r="A115" s="46" t="s">
        <v>68</v>
      </c>
      <c r="B115" s="92"/>
      <c r="C115" s="83" t="s">
        <v>10</v>
      </c>
      <c r="D115" s="83" t="s">
        <v>20</v>
      </c>
      <c r="E115" s="149" t="s">
        <v>106</v>
      </c>
      <c r="F115" s="150"/>
      <c r="G115" s="151"/>
      <c r="H115" s="83" t="s">
        <v>129</v>
      </c>
      <c r="I115" s="49">
        <f aca="true" t="shared" si="10" ref="I115:J117">SUM(I116)</f>
        <v>100000</v>
      </c>
      <c r="J115" s="93">
        <f t="shared" si="10"/>
        <v>0</v>
      </c>
    </row>
    <row r="116" spans="1:10" ht="23.25" customHeight="1">
      <c r="A116" s="21" t="s">
        <v>133</v>
      </c>
      <c r="B116" s="7"/>
      <c r="C116" s="58" t="s">
        <v>10</v>
      </c>
      <c r="D116" s="58" t="s">
        <v>20</v>
      </c>
      <c r="E116" s="115" t="s">
        <v>106</v>
      </c>
      <c r="F116" s="116"/>
      <c r="G116" s="117"/>
      <c r="H116" s="58" t="s">
        <v>134</v>
      </c>
      <c r="I116" s="33">
        <f t="shared" si="10"/>
        <v>100000</v>
      </c>
      <c r="J116" s="11">
        <f t="shared" si="10"/>
        <v>0</v>
      </c>
    </row>
    <row r="117" spans="1:10" ht="23.25" customHeight="1">
      <c r="A117" s="21" t="s">
        <v>135</v>
      </c>
      <c r="B117" s="7"/>
      <c r="C117" s="58" t="s">
        <v>10</v>
      </c>
      <c r="D117" s="58" t="s">
        <v>20</v>
      </c>
      <c r="E117" s="115" t="s">
        <v>106</v>
      </c>
      <c r="F117" s="116"/>
      <c r="G117" s="117"/>
      <c r="H117" s="58" t="s">
        <v>136</v>
      </c>
      <c r="I117" s="33">
        <f t="shared" si="10"/>
        <v>100000</v>
      </c>
      <c r="J117" s="11">
        <f t="shared" si="10"/>
        <v>0</v>
      </c>
    </row>
    <row r="118" spans="1:10" ht="23.25" customHeight="1">
      <c r="A118" s="21" t="s">
        <v>41</v>
      </c>
      <c r="B118" s="7"/>
      <c r="C118" s="58" t="s">
        <v>10</v>
      </c>
      <c r="D118" s="58" t="s">
        <v>20</v>
      </c>
      <c r="E118" s="115" t="s">
        <v>106</v>
      </c>
      <c r="F118" s="116"/>
      <c r="G118" s="117"/>
      <c r="H118" s="58" t="s">
        <v>42</v>
      </c>
      <c r="I118" s="33">
        <v>100000</v>
      </c>
      <c r="J118" s="11">
        <v>0</v>
      </c>
    </row>
    <row r="119" spans="1:10" ht="33.75" customHeight="1">
      <c r="A119" s="46" t="s">
        <v>70</v>
      </c>
      <c r="B119" s="92"/>
      <c r="C119" s="83" t="s">
        <v>10</v>
      </c>
      <c r="D119" s="83" t="s">
        <v>20</v>
      </c>
      <c r="E119" s="149" t="s">
        <v>109</v>
      </c>
      <c r="F119" s="150"/>
      <c r="G119" s="151"/>
      <c r="H119" s="83" t="s">
        <v>129</v>
      </c>
      <c r="I119" s="49">
        <f aca="true" t="shared" si="11" ref="I119:J121">SUM(I120)</f>
        <v>1000000</v>
      </c>
      <c r="J119" s="93">
        <f t="shared" si="11"/>
        <v>778320.03</v>
      </c>
    </row>
    <row r="120" spans="1:10" ht="21.75" customHeight="1">
      <c r="A120" s="21" t="s">
        <v>133</v>
      </c>
      <c r="B120" s="7"/>
      <c r="C120" s="58" t="s">
        <v>10</v>
      </c>
      <c r="D120" s="58" t="s">
        <v>20</v>
      </c>
      <c r="E120" s="115" t="s">
        <v>109</v>
      </c>
      <c r="F120" s="116"/>
      <c r="G120" s="117"/>
      <c r="H120" s="58" t="s">
        <v>134</v>
      </c>
      <c r="I120" s="33">
        <f t="shared" si="11"/>
        <v>1000000</v>
      </c>
      <c r="J120" s="11">
        <f t="shared" si="11"/>
        <v>778320.03</v>
      </c>
    </row>
    <row r="121" spans="1:10" ht="21.75" customHeight="1">
      <c r="A121" s="21" t="s">
        <v>135</v>
      </c>
      <c r="B121" s="7"/>
      <c r="C121" s="58" t="s">
        <v>10</v>
      </c>
      <c r="D121" s="58" t="s">
        <v>20</v>
      </c>
      <c r="E121" s="115" t="s">
        <v>109</v>
      </c>
      <c r="F121" s="116"/>
      <c r="G121" s="117"/>
      <c r="H121" s="58" t="s">
        <v>136</v>
      </c>
      <c r="I121" s="33">
        <f t="shared" si="11"/>
        <v>1000000</v>
      </c>
      <c r="J121" s="11">
        <f t="shared" si="11"/>
        <v>778320.03</v>
      </c>
    </row>
    <row r="122" spans="1:10" ht="25.5" customHeight="1">
      <c r="A122" s="21" t="s">
        <v>41</v>
      </c>
      <c r="B122" s="7"/>
      <c r="C122" s="58" t="s">
        <v>10</v>
      </c>
      <c r="D122" s="58" t="s">
        <v>20</v>
      </c>
      <c r="E122" s="115" t="s">
        <v>109</v>
      </c>
      <c r="F122" s="116"/>
      <c r="G122" s="117"/>
      <c r="H122" s="58" t="s">
        <v>42</v>
      </c>
      <c r="I122" s="33">
        <v>1000000</v>
      </c>
      <c r="J122" s="42">
        <v>778320.03</v>
      </c>
    </row>
    <row r="123" spans="1:10" ht="21" customHeight="1">
      <c r="A123" s="46" t="s">
        <v>69</v>
      </c>
      <c r="B123" s="92"/>
      <c r="C123" s="83" t="s">
        <v>10</v>
      </c>
      <c r="D123" s="83" t="s">
        <v>20</v>
      </c>
      <c r="E123" s="149" t="s">
        <v>110</v>
      </c>
      <c r="F123" s="150"/>
      <c r="G123" s="151"/>
      <c r="H123" s="83" t="s">
        <v>129</v>
      </c>
      <c r="I123" s="49">
        <f aca="true" t="shared" si="12" ref="I123:J125">SUM(I124)</f>
        <v>92455</v>
      </c>
      <c r="J123" s="93">
        <f t="shared" si="12"/>
        <v>92455</v>
      </c>
    </row>
    <row r="124" spans="1:10" ht="21" customHeight="1">
      <c r="A124" s="21" t="s">
        <v>133</v>
      </c>
      <c r="B124" s="7"/>
      <c r="C124" s="58" t="s">
        <v>10</v>
      </c>
      <c r="D124" s="58" t="s">
        <v>20</v>
      </c>
      <c r="E124" s="115" t="s">
        <v>110</v>
      </c>
      <c r="F124" s="116"/>
      <c r="G124" s="117"/>
      <c r="H124" s="58" t="s">
        <v>134</v>
      </c>
      <c r="I124" s="33">
        <f t="shared" si="12"/>
        <v>92455</v>
      </c>
      <c r="J124" s="11">
        <f t="shared" si="12"/>
        <v>92455</v>
      </c>
    </row>
    <row r="125" spans="1:10" ht="21" customHeight="1">
      <c r="A125" s="21" t="s">
        <v>135</v>
      </c>
      <c r="B125" s="7"/>
      <c r="C125" s="58" t="s">
        <v>10</v>
      </c>
      <c r="D125" s="58" t="s">
        <v>20</v>
      </c>
      <c r="E125" s="115" t="s">
        <v>110</v>
      </c>
      <c r="F125" s="116"/>
      <c r="G125" s="117"/>
      <c r="H125" s="58" t="s">
        <v>136</v>
      </c>
      <c r="I125" s="33">
        <f t="shared" si="12"/>
        <v>92455</v>
      </c>
      <c r="J125" s="11">
        <f t="shared" si="12"/>
        <v>92455</v>
      </c>
    </row>
    <row r="126" spans="1:10" ht="21" customHeight="1">
      <c r="A126" s="21" t="s">
        <v>41</v>
      </c>
      <c r="B126" s="7"/>
      <c r="C126" s="58" t="s">
        <v>10</v>
      </c>
      <c r="D126" s="58" t="s">
        <v>20</v>
      </c>
      <c r="E126" s="115" t="s">
        <v>110</v>
      </c>
      <c r="F126" s="116"/>
      <c r="G126" s="117"/>
      <c r="H126" s="58" t="s">
        <v>42</v>
      </c>
      <c r="I126" s="33">
        <v>92455</v>
      </c>
      <c r="J126" s="11">
        <v>92455</v>
      </c>
    </row>
    <row r="127" spans="1:10" ht="21" customHeight="1">
      <c r="A127" s="46" t="s">
        <v>94</v>
      </c>
      <c r="B127" s="92"/>
      <c r="C127" s="83" t="s">
        <v>10</v>
      </c>
      <c r="D127" s="83" t="s">
        <v>20</v>
      </c>
      <c r="E127" s="149" t="s">
        <v>95</v>
      </c>
      <c r="F127" s="150"/>
      <c r="G127" s="151"/>
      <c r="H127" s="83" t="s">
        <v>129</v>
      </c>
      <c r="I127" s="49">
        <f>SUM(I128,I132,I136,I141,I145,I149)</f>
        <v>15344138.61</v>
      </c>
      <c r="J127" s="93">
        <f>SUM(J128,J132,J136,J141,J145)</f>
        <v>8257683.04</v>
      </c>
    </row>
    <row r="128" spans="1:10" ht="16.5" customHeight="1">
      <c r="A128" s="80" t="s">
        <v>19</v>
      </c>
      <c r="B128" s="92"/>
      <c r="C128" s="59" t="s">
        <v>10</v>
      </c>
      <c r="D128" s="59" t="s">
        <v>20</v>
      </c>
      <c r="E128" s="152" t="s">
        <v>111</v>
      </c>
      <c r="F128" s="153"/>
      <c r="G128" s="154"/>
      <c r="H128" s="59" t="s">
        <v>129</v>
      </c>
      <c r="I128" s="49">
        <f aca="true" t="shared" si="13" ref="I128:J130">SUM(I129)</f>
        <v>4600000</v>
      </c>
      <c r="J128" s="93">
        <f t="shared" si="13"/>
        <v>1976829.24</v>
      </c>
    </row>
    <row r="129" spans="1:10" ht="21" customHeight="1">
      <c r="A129" s="21" t="s">
        <v>133</v>
      </c>
      <c r="B129" s="7"/>
      <c r="C129" s="60" t="s">
        <v>10</v>
      </c>
      <c r="D129" s="60" t="s">
        <v>20</v>
      </c>
      <c r="E129" s="105" t="s">
        <v>111</v>
      </c>
      <c r="F129" s="106"/>
      <c r="G129" s="107"/>
      <c r="H129" s="57" t="s">
        <v>134</v>
      </c>
      <c r="I129" s="33">
        <f t="shared" si="13"/>
        <v>4600000</v>
      </c>
      <c r="J129" s="11">
        <f t="shared" si="13"/>
        <v>1976829.24</v>
      </c>
    </row>
    <row r="130" spans="1:10" ht="21" customHeight="1">
      <c r="A130" s="21" t="s">
        <v>135</v>
      </c>
      <c r="B130" s="7"/>
      <c r="C130" s="60" t="s">
        <v>10</v>
      </c>
      <c r="D130" s="60" t="s">
        <v>20</v>
      </c>
      <c r="E130" s="105" t="s">
        <v>111</v>
      </c>
      <c r="F130" s="106"/>
      <c r="G130" s="107"/>
      <c r="H130" s="57" t="s">
        <v>136</v>
      </c>
      <c r="I130" s="33">
        <f t="shared" si="13"/>
        <v>4600000</v>
      </c>
      <c r="J130" s="11">
        <f t="shared" si="13"/>
        <v>1976829.24</v>
      </c>
    </row>
    <row r="131" spans="1:10" ht="23.25" customHeight="1">
      <c r="A131" s="21" t="s">
        <v>41</v>
      </c>
      <c r="B131" s="7"/>
      <c r="C131" s="57" t="s">
        <v>10</v>
      </c>
      <c r="D131" s="57" t="s">
        <v>20</v>
      </c>
      <c r="E131" s="105" t="s">
        <v>111</v>
      </c>
      <c r="F131" s="106"/>
      <c r="G131" s="107"/>
      <c r="H131" s="57" t="s">
        <v>42</v>
      </c>
      <c r="I131" s="25">
        <v>4600000</v>
      </c>
      <c r="J131" s="11">
        <v>1976829.24</v>
      </c>
    </row>
    <row r="132" spans="1:10" ht="12.75">
      <c r="A132" s="94" t="s">
        <v>21</v>
      </c>
      <c r="B132" s="92"/>
      <c r="C132" s="59" t="s">
        <v>10</v>
      </c>
      <c r="D132" s="59" t="s">
        <v>20</v>
      </c>
      <c r="E132" s="152" t="s">
        <v>112</v>
      </c>
      <c r="F132" s="153"/>
      <c r="G132" s="154"/>
      <c r="H132" s="59" t="s">
        <v>129</v>
      </c>
      <c r="I132" s="49">
        <f aca="true" t="shared" si="14" ref="I132:J134">SUM(I133)</f>
        <v>600000</v>
      </c>
      <c r="J132" s="41">
        <f t="shared" si="14"/>
        <v>338189.6</v>
      </c>
    </row>
    <row r="133" spans="1:10" ht="22.5">
      <c r="A133" s="21" t="s">
        <v>133</v>
      </c>
      <c r="B133" s="92"/>
      <c r="C133" s="57" t="s">
        <v>10</v>
      </c>
      <c r="D133" s="57" t="s">
        <v>20</v>
      </c>
      <c r="E133" s="105" t="s">
        <v>112</v>
      </c>
      <c r="F133" s="106"/>
      <c r="G133" s="107"/>
      <c r="H133" s="57" t="s">
        <v>134</v>
      </c>
      <c r="I133" s="33">
        <f t="shared" si="14"/>
        <v>600000</v>
      </c>
      <c r="J133" s="42">
        <f t="shared" si="14"/>
        <v>338189.6</v>
      </c>
    </row>
    <row r="134" spans="1:10" ht="22.5">
      <c r="A134" s="21" t="s">
        <v>135</v>
      </c>
      <c r="B134" s="92"/>
      <c r="C134" s="57" t="s">
        <v>10</v>
      </c>
      <c r="D134" s="57" t="s">
        <v>20</v>
      </c>
      <c r="E134" s="105" t="s">
        <v>112</v>
      </c>
      <c r="F134" s="106"/>
      <c r="G134" s="107"/>
      <c r="H134" s="57" t="s">
        <v>136</v>
      </c>
      <c r="I134" s="33">
        <f t="shared" si="14"/>
        <v>600000</v>
      </c>
      <c r="J134" s="42">
        <f t="shared" si="14"/>
        <v>338189.6</v>
      </c>
    </row>
    <row r="135" spans="1:10" ht="22.5">
      <c r="A135" s="21" t="s">
        <v>41</v>
      </c>
      <c r="B135" s="7"/>
      <c r="C135" s="58" t="s">
        <v>10</v>
      </c>
      <c r="D135" s="58" t="s">
        <v>20</v>
      </c>
      <c r="E135" s="105" t="s">
        <v>112</v>
      </c>
      <c r="F135" s="106"/>
      <c r="G135" s="107"/>
      <c r="H135" s="58" t="s">
        <v>42</v>
      </c>
      <c r="I135" s="33">
        <v>600000</v>
      </c>
      <c r="J135" s="42">
        <v>338189.6</v>
      </c>
    </row>
    <row r="136" spans="1:10" ht="15" customHeight="1">
      <c r="A136" s="34" t="s">
        <v>113</v>
      </c>
      <c r="B136" s="92"/>
      <c r="C136" s="59" t="s">
        <v>10</v>
      </c>
      <c r="D136" s="59" t="s">
        <v>20</v>
      </c>
      <c r="E136" s="152" t="s">
        <v>114</v>
      </c>
      <c r="F136" s="153"/>
      <c r="G136" s="154"/>
      <c r="H136" s="59" t="s">
        <v>129</v>
      </c>
      <c r="I136" s="49">
        <f>SUM(I137)</f>
        <v>4000000</v>
      </c>
      <c r="J136" s="93">
        <f>SUM(J137)</f>
        <v>2543621.82</v>
      </c>
    </row>
    <row r="137" spans="1:10" ht="24.75" customHeight="1">
      <c r="A137" s="21" t="s">
        <v>133</v>
      </c>
      <c r="B137" s="7"/>
      <c r="C137" s="60" t="s">
        <v>10</v>
      </c>
      <c r="D137" s="60" t="s">
        <v>20</v>
      </c>
      <c r="E137" s="105" t="s">
        <v>114</v>
      </c>
      <c r="F137" s="106"/>
      <c r="G137" s="107"/>
      <c r="H137" s="57" t="s">
        <v>134</v>
      </c>
      <c r="I137" s="33">
        <f>SUM(I138)</f>
        <v>4000000</v>
      </c>
      <c r="J137" s="11">
        <f>SUM(J138)</f>
        <v>2543621.82</v>
      </c>
    </row>
    <row r="138" spans="1:10" ht="24.75" customHeight="1">
      <c r="A138" s="21" t="s">
        <v>135</v>
      </c>
      <c r="B138" s="7"/>
      <c r="C138" s="60" t="s">
        <v>10</v>
      </c>
      <c r="D138" s="60" t="s">
        <v>20</v>
      </c>
      <c r="E138" s="105" t="s">
        <v>114</v>
      </c>
      <c r="F138" s="106"/>
      <c r="G138" s="107"/>
      <c r="H138" s="57" t="s">
        <v>136</v>
      </c>
      <c r="I138" s="33">
        <f>SUM(I139:I140)</f>
        <v>4000000</v>
      </c>
      <c r="J138" s="11">
        <f>SUM(J139:J140)</f>
        <v>2543621.82</v>
      </c>
    </row>
    <row r="139" spans="1:10" ht="24.75" customHeight="1">
      <c r="A139" s="30" t="s">
        <v>53</v>
      </c>
      <c r="B139" s="7"/>
      <c r="C139" s="57" t="s">
        <v>10</v>
      </c>
      <c r="D139" s="57" t="s">
        <v>20</v>
      </c>
      <c r="E139" s="105" t="s">
        <v>114</v>
      </c>
      <c r="F139" s="106"/>
      <c r="G139" s="107"/>
      <c r="H139" s="57" t="s">
        <v>55</v>
      </c>
      <c r="I139" s="33">
        <v>0</v>
      </c>
      <c r="J139" s="11">
        <v>0</v>
      </c>
    </row>
    <row r="140" spans="1:10" ht="25.5" customHeight="1">
      <c r="A140" s="21" t="s">
        <v>41</v>
      </c>
      <c r="B140" s="7"/>
      <c r="C140" s="57" t="s">
        <v>10</v>
      </c>
      <c r="D140" s="57" t="s">
        <v>20</v>
      </c>
      <c r="E140" s="105" t="s">
        <v>114</v>
      </c>
      <c r="F140" s="106"/>
      <c r="G140" s="107"/>
      <c r="H140" s="57" t="s">
        <v>42</v>
      </c>
      <c r="I140" s="25">
        <v>4000000</v>
      </c>
      <c r="J140" s="11">
        <v>2543621.82</v>
      </c>
    </row>
    <row r="141" spans="1:10" ht="17.25" customHeight="1">
      <c r="A141" s="34" t="s">
        <v>71</v>
      </c>
      <c r="B141" s="92"/>
      <c r="C141" s="83" t="s">
        <v>23</v>
      </c>
      <c r="D141" s="83" t="s">
        <v>20</v>
      </c>
      <c r="E141" s="149" t="s">
        <v>115</v>
      </c>
      <c r="F141" s="150"/>
      <c r="G141" s="151"/>
      <c r="H141" s="83" t="s">
        <v>129</v>
      </c>
      <c r="I141" s="49">
        <f aca="true" t="shared" si="15" ref="I141:J143">SUM(I142)</f>
        <v>3835000</v>
      </c>
      <c r="J141" s="41">
        <f t="shared" si="15"/>
        <v>3399042.38</v>
      </c>
    </row>
    <row r="142" spans="1:10" ht="23.25" customHeight="1">
      <c r="A142" s="21" t="s">
        <v>133</v>
      </c>
      <c r="B142" s="92"/>
      <c r="C142" s="58" t="s">
        <v>10</v>
      </c>
      <c r="D142" s="58" t="s">
        <v>20</v>
      </c>
      <c r="E142" s="115" t="s">
        <v>115</v>
      </c>
      <c r="F142" s="116"/>
      <c r="G142" s="117"/>
      <c r="H142" s="58" t="s">
        <v>134</v>
      </c>
      <c r="I142" s="33">
        <f t="shared" si="15"/>
        <v>3835000</v>
      </c>
      <c r="J142" s="42">
        <f t="shared" si="15"/>
        <v>3399042.38</v>
      </c>
    </row>
    <row r="143" spans="1:10" ht="23.25" customHeight="1">
      <c r="A143" s="21" t="s">
        <v>135</v>
      </c>
      <c r="B143" s="92"/>
      <c r="C143" s="58" t="s">
        <v>10</v>
      </c>
      <c r="D143" s="58" t="s">
        <v>20</v>
      </c>
      <c r="E143" s="115" t="s">
        <v>115</v>
      </c>
      <c r="F143" s="116"/>
      <c r="G143" s="117"/>
      <c r="H143" s="58" t="s">
        <v>136</v>
      </c>
      <c r="I143" s="33">
        <f t="shared" si="15"/>
        <v>3835000</v>
      </c>
      <c r="J143" s="42">
        <f t="shared" si="15"/>
        <v>3399042.38</v>
      </c>
    </row>
    <row r="144" spans="1:10" ht="22.5">
      <c r="A144" s="21" t="s">
        <v>41</v>
      </c>
      <c r="B144" s="4"/>
      <c r="C144" s="58" t="s">
        <v>10</v>
      </c>
      <c r="D144" s="58" t="s">
        <v>20</v>
      </c>
      <c r="E144" s="115" t="s">
        <v>115</v>
      </c>
      <c r="F144" s="116"/>
      <c r="G144" s="117"/>
      <c r="H144" s="58" t="s">
        <v>42</v>
      </c>
      <c r="I144" s="33">
        <v>3835000</v>
      </c>
      <c r="J144" s="42">
        <v>3399042.38</v>
      </c>
    </row>
    <row r="145" spans="1:10" ht="22.5">
      <c r="A145" s="80" t="s">
        <v>137</v>
      </c>
      <c r="B145" s="95"/>
      <c r="C145" s="83" t="s">
        <v>10</v>
      </c>
      <c r="D145" s="83" t="s">
        <v>20</v>
      </c>
      <c r="E145" s="149" t="s">
        <v>173</v>
      </c>
      <c r="F145" s="150"/>
      <c r="G145" s="151"/>
      <c r="H145" s="83" t="s">
        <v>129</v>
      </c>
      <c r="I145" s="49">
        <f aca="true" t="shared" si="16" ref="I145:J147">SUM(I146)</f>
        <v>11617.04</v>
      </c>
      <c r="J145" s="41">
        <f t="shared" si="16"/>
        <v>0</v>
      </c>
    </row>
    <row r="146" spans="1:10" ht="22.5">
      <c r="A146" s="21" t="s">
        <v>133</v>
      </c>
      <c r="B146" s="4"/>
      <c r="C146" s="58" t="s">
        <v>10</v>
      </c>
      <c r="D146" s="58" t="s">
        <v>20</v>
      </c>
      <c r="E146" s="115" t="s">
        <v>173</v>
      </c>
      <c r="F146" s="116"/>
      <c r="G146" s="117"/>
      <c r="H146" s="58" t="s">
        <v>134</v>
      </c>
      <c r="I146" s="33">
        <f t="shared" si="16"/>
        <v>11617.04</v>
      </c>
      <c r="J146" s="42">
        <f t="shared" si="16"/>
        <v>0</v>
      </c>
    </row>
    <row r="147" spans="1:10" ht="22.5">
      <c r="A147" s="21" t="s">
        <v>135</v>
      </c>
      <c r="B147" s="4"/>
      <c r="C147" s="58" t="s">
        <v>10</v>
      </c>
      <c r="D147" s="58" t="s">
        <v>20</v>
      </c>
      <c r="E147" s="115" t="s">
        <v>173</v>
      </c>
      <c r="F147" s="116"/>
      <c r="G147" s="117"/>
      <c r="H147" s="58" t="s">
        <v>136</v>
      </c>
      <c r="I147" s="33">
        <f t="shared" si="16"/>
        <v>11617.04</v>
      </c>
      <c r="J147" s="42">
        <f t="shared" si="16"/>
        <v>0</v>
      </c>
    </row>
    <row r="148" spans="1:10" ht="22.5">
      <c r="A148" s="30" t="s">
        <v>53</v>
      </c>
      <c r="B148" s="4"/>
      <c r="C148" s="58" t="s">
        <v>10</v>
      </c>
      <c r="D148" s="58" t="s">
        <v>20</v>
      </c>
      <c r="E148" s="115" t="s">
        <v>173</v>
      </c>
      <c r="F148" s="116"/>
      <c r="G148" s="117"/>
      <c r="H148" s="58" t="s">
        <v>42</v>
      </c>
      <c r="I148" s="33">
        <v>11617.04</v>
      </c>
      <c r="J148" s="42">
        <v>0</v>
      </c>
    </row>
    <row r="149" spans="1:10" ht="22.5">
      <c r="A149" s="80" t="s">
        <v>137</v>
      </c>
      <c r="B149" s="4"/>
      <c r="C149" s="83" t="s">
        <v>10</v>
      </c>
      <c r="D149" s="83" t="s">
        <v>20</v>
      </c>
      <c r="E149" s="149" t="s">
        <v>175</v>
      </c>
      <c r="F149" s="150"/>
      <c r="G149" s="151"/>
      <c r="H149" s="83" t="s">
        <v>134</v>
      </c>
      <c r="I149" s="49">
        <f>SUM(I150)</f>
        <v>2297521.57</v>
      </c>
      <c r="J149" s="49">
        <f>SUM(J150)</f>
        <v>0</v>
      </c>
    </row>
    <row r="150" spans="1:10" ht="22.5">
      <c r="A150" s="21" t="s">
        <v>135</v>
      </c>
      <c r="B150" s="4"/>
      <c r="C150" s="58" t="s">
        <v>10</v>
      </c>
      <c r="D150" s="58" t="s">
        <v>20</v>
      </c>
      <c r="E150" s="115" t="s">
        <v>175</v>
      </c>
      <c r="F150" s="116"/>
      <c r="G150" s="117"/>
      <c r="H150" s="58" t="s">
        <v>136</v>
      </c>
      <c r="I150" s="33">
        <f>SUM(I151)</f>
        <v>2297521.57</v>
      </c>
      <c r="J150" s="33">
        <f>SUM(J151)</f>
        <v>0</v>
      </c>
    </row>
    <row r="151" spans="1:10" ht="22.5">
      <c r="A151" s="30" t="s">
        <v>53</v>
      </c>
      <c r="B151" s="4"/>
      <c r="C151" s="58" t="s">
        <v>10</v>
      </c>
      <c r="D151" s="58" t="s">
        <v>20</v>
      </c>
      <c r="E151" s="115" t="s">
        <v>175</v>
      </c>
      <c r="F151" s="116"/>
      <c r="G151" s="117"/>
      <c r="H151" s="58" t="s">
        <v>42</v>
      </c>
      <c r="I151" s="33">
        <v>2297521.57</v>
      </c>
      <c r="J151" s="42"/>
    </row>
    <row r="152" spans="1:10" ht="21">
      <c r="A152" s="96" t="s">
        <v>22</v>
      </c>
      <c r="B152" s="74"/>
      <c r="C152" s="72" t="s">
        <v>10</v>
      </c>
      <c r="D152" s="72" t="s">
        <v>10</v>
      </c>
      <c r="E152" s="140" t="s">
        <v>139</v>
      </c>
      <c r="F152" s="141"/>
      <c r="G152" s="142"/>
      <c r="H152" s="72" t="s">
        <v>129</v>
      </c>
      <c r="I152" s="32">
        <f>SUM(I153)</f>
        <v>1000000</v>
      </c>
      <c r="J152" s="44">
        <f>SUM(J153)</f>
        <v>70414</v>
      </c>
    </row>
    <row r="153" spans="1:10" ht="12.75">
      <c r="A153" s="29" t="s">
        <v>127</v>
      </c>
      <c r="B153" s="2"/>
      <c r="C153" s="97" t="s">
        <v>10</v>
      </c>
      <c r="D153" s="97" t="s">
        <v>10</v>
      </c>
      <c r="E153" s="155" t="s">
        <v>128</v>
      </c>
      <c r="F153" s="156"/>
      <c r="G153" s="157"/>
      <c r="H153" s="97" t="s">
        <v>129</v>
      </c>
      <c r="I153" s="98">
        <f>SUM(I155,I159)</f>
        <v>1000000</v>
      </c>
      <c r="J153" s="99">
        <f>SUM(J155,J159)</f>
        <v>70414</v>
      </c>
    </row>
    <row r="154" spans="1:10" ht="12.75" customHeight="1">
      <c r="A154" s="30" t="s">
        <v>82</v>
      </c>
      <c r="B154" s="2"/>
      <c r="C154" s="57" t="s">
        <v>10</v>
      </c>
      <c r="D154" s="57" t="s">
        <v>10</v>
      </c>
      <c r="E154" s="105" t="s">
        <v>83</v>
      </c>
      <c r="F154" s="106"/>
      <c r="G154" s="107"/>
      <c r="H154" s="57" t="s">
        <v>129</v>
      </c>
      <c r="I154" s="43">
        <f aca="true" t="shared" si="17" ref="I154:J157">SUM(I155)</f>
        <v>600000</v>
      </c>
      <c r="J154" s="39">
        <f t="shared" si="17"/>
        <v>0</v>
      </c>
    </row>
    <row r="155" spans="1:10" ht="59.25" customHeight="1">
      <c r="A155" s="46" t="s">
        <v>68</v>
      </c>
      <c r="B155" s="100"/>
      <c r="C155" s="59" t="s">
        <v>10</v>
      </c>
      <c r="D155" s="59" t="s">
        <v>10</v>
      </c>
      <c r="E155" s="152" t="s">
        <v>106</v>
      </c>
      <c r="F155" s="153"/>
      <c r="G155" s="154"/>
      <c r="H155" s="59" t="s">
        <v>129</v>
      </c>
      <c r="I155" s="37">
        <f t="shared" si="17"/>
        <v>600000</v>
      </c>
      <c r="J155" s="41">
        <f t="shared" si="17"/>
        <v>0</v>
      </c>
    </row>
    <row r="156" spans="1:10" ht="21.75" customHeight="1">
      <c r="A156" s="21" t="s">
        <v>133</v>
      </c>
      <c r="B156" s="2"/>
      <c r="C156" s="57" t="s">
        <v>10</v>
      </c>
      <c r="D156" s="57" t="s">
        <v>10</v>
      </c>
      <c r="E156" s="105" t="s">
        <v>106</v>
      </c>
      <c r="F156" s="106"/>
      <c r="G156" s="107"/>
      <c r="H156" s="57" t="s">
        <v>134</v>
      </c>
      <c r="I156" s="25">
        <f t="shared" si="17"/>
        <v>600000</v>
      </c>
      <c r="J156" s="14">
        <f t="shared" si="17"/>
        <v>0</v>
      </c>
    </row>
    <row r="157" spans="1:10" ht="21.75" customHeight="1">
      <c r="A157" s="21" t="s">
        <v>135</v>
      </c>
      <c r="B157" s="2"/>
      <c r="C157" s="57" t="s">
        <v>10</v>
      </c>
      <c r="D157" s="57" t="s">
        <v>10</v>
      </c>
      <c r="E157" s="105" t="s">
        <v>106</v>
      </c>
      <c r="F157" s="106"/>
      <c r="G157" s="107"/>
      <c r="H157" s="57" t="s">
        <v>136</v>
      </c>
      <c r="I157" s="25">
        <f t="shared" si="17"/>
        <v>600000</v>
      </c>
      <c r="J157" s="14">
        <f t="shared" si="17"/>
        <v>0</v>
      </c>
    </row>
    <row r="158" spans="1:10" ht="21.75" customHeight="1">
      <c r="A158" s="21" t="s">
        <v>41</v>
      </c>
      <c r="B158" s="2"/>
      <c r="C158" s="57" t="s">
        <v>10</v>
      </c>
      <c r="D158" s="57" t="s">
        <v>10</v>
      </c>
      <c r="E158" s="105" t="s">
        <v>106</v>
      </c>
      <c r="F158" s="106"/>
      <c r="G158" s="107"/>
      <c r="H158" s="57" t="s">
        <v>42</v>
      </c>
      <c r="I158" s="25">
        <v>600000</v>
      </c>
      <c r="J158" s="14">
        <v>0</v>
      </c>
    </row>
    <row r="159" spans="1:10" ht="21.75" customHeight="1">
      <c r="A159" s="34" t="s">
        <v>147</v>
      </c>
      <c r="B159" s="100"/>
      <c r="C159" s="59" t="s">
        <v>10</v>
      </c>
      <c r="D159" s="59" t="s">
        <v>10</v>
      </c>
      <c r="E159" s="152" t="s">
        <v>116</v>
      </c>
      <c r="F159" s="153"/>
      <c r="G159" s="154"/>
      <c r="H159" s="59" t="s">
        <v>129</v>
      </c>
      <c r="I159" s="37">
        <f aca="true" t="shared" si="18" ref="I159:J162">SUM(I160)</f>
        <v>400000</v>
      </c>
      <c r="J159" s="41">
        <f t="shared" si="18"/>
        <v>70414</v>
      </c>
    </row>
    <row r="160" spans="1:10" ht="18" customHeight="1">
      <c r="A160" s="21" t="s">
        <v>117</v>
      </c>
      <c r="B160" s="2"/>
      <c r="C160" s="57" t="s">
        <v>10</v>
      </c>
      <c r="D160" s="57" t="s">
        <v>10</v>
      </c>
      <c r="E160" s="105" t="s">
        <v>118</v>
      </c>
      <c r="F160" s="106"/>
      <c r="G160" s="107"/>
      <c r="H160" s="57" t="s">
        <v>129</v>
      </c>
      <c r="I160" s="25">
        <f t="shared" si="18"/>
        <v>400000</v>
      </c>
      <c r="J160" s="14">
        <f t="shared" si="18"/>
        <v>70414</v>
      </c>
    </row>
    <row r="161" spans="1:10" ht="21" customHeight="1">
      <c r="A161" s="21" t="s">
        <v>148</v>
      </c>
      <c r="B161" s="2"/>
      <c r="C161" s="57" t="s">
        <v>10</v>
      </c>
      <c r="D161" s="57" t="s">
        <v>10</v>
      </c>
      <c r="E161" s="105" t="s">
        <v>118</v>
      </c>
      <c r="F161" s="106"/>
      <c r="G161" s="107"/>
      <c r="H161" s="57" t="s">
        <v>149</v>
      </c>
      <c r="I161" s="25">
        <f t="shared" si="18"/>
        <v>400000</v>
      </c>
      <c r="J161" s="14">
        <f t="shared" si="18"/>
        <v>70414</v>
      </c>
    </row>
    <row r="162" spans="1:10" ht="21.75" customHeight="1">
      <c r="A162" s="21" t="s">
        <v>150</v>
      </c>
      <c r="B162" s="2"/>
      <c r="C162" s="57" t="s">
        <v>10</v>
      </c>
      <c r="D162" s="57" t="s">
        <v>10</v>
      </c>
      <c r="E162" s="105" t="s">
        <v>118</v>
      </c>
      <c r="F162" s="106"/>
      <c r="G162" s="107"/>
      <c r="H162" s="57" t="s">
        <v>151</v>
      </c>
      <c r="I162" s="25">
        <f t="shared" si="18"/>
        <v>400000</v>
      </c>
      <c r="J162" s="14">
        <f t="shared" si="18"/>
        <v>70414</v>
      </c>
    </row>
    <row r="163" spans="1:10" ht="21.75" customHeight="1">
      <c r="A163" s="21" t="s">
        <v>152</v>
      </c>
      <c r="B163" s="2"/>
      <c r="C163" s="57" t="s">
        <v>10</v>
      </c>
      <c r="D163" s="57" t="s">
        <v>10</v>
      </c>
      <c r="E163" s="105" t="s">
        <v>118</v>
      </c>
      <c r="F163" s="106"/>
      <c r="G163" s="107"/>
      <c r="H163" s="57" t="s">
        <v>56</v>
      </c>
      <c r="I163" s="25">
        <v>400000</v>
      </c>
      <c r="J163" s="14">
        <v>70414</v>
      </c>
    </row>
    <row r="164" spans="1:10" ht="16.5" customHeight="1">
      <c r="A164" s="78" t="s">
        <v>72</v>
      </c>
      <c r="B164" s="75"/>
      <c r="C164" s="72" t="s">
        <v>14</v>
      </c>
      <c r="D164" s="72" t="s">
        <v>7</v>
      </c>
      <c r="E164" s="140" t="s">
        <v>139</v>
      </c>
      <c r="F164" s="141"/>
      <c r="G164" s="142"/>
      <c r="H164" s="72" t="s">
        <v>129</v>
      </c>
      <c r="I164" s="32">
        <f>I165</f>
        <v>743332.2</v>
      </c>
      <c r="J164" s="45">
        <f>SUM(J165)</f>
        <v>259810.74</v>
      </c>
    </row>
    <row r="165" spans="1:10" ht="23.25" customHeight="1">
      <c r="A165" s="28" t="s">
        <v>73</v>
      </c>
      <c r="B165" s="52"/>
      <c r="C165" s="73" t="s">
        <v>14</v>
      </c>
      <c r="D165" s="73" t="s">
        <v>8</v>
      </c>
      <c r="E165" s="121" t="s">
        <v>139</v>
      </c>
      <c r="F165" s="122"/>
      <c r="G165" s="123"/>
      <c r="H165" s="73" t="s">
        <v>129</v>
      </c>
      <c r="I165" s="64">
        <f>SUM(I166)</f>
        <v>743332.2</v>
      </c>
      <c r="J165" s="69">
        <f>SUM(J166)</f>
        <v>259810.74</v>
      </c>
    </row>
    <row r="166" spans="1:10" ht="14.25" customHeight="1">
      <c r="A166" s="29" t="s">
        <v>153</v>
      </c>
      <c r="B166" s="2"/>
      <c r="C166" s="57" t="s">
        <v>14</v>
      </c>
      <c r="D166" s="57" t="s">
        <v>8</v>
      </c>
      <c r="E166" s="105" t="s">
        <v>139</v>
      </c>
      <c r="F166" s="106"/>
      <c r="G166" s="107"/>
      <c r="H166" s="57" t="s">
        <v>129</v>
      </c>
      <c r="I166" s="22">
        <f>SUM(I172:I173)</f>
        <v>743332.2</v>
      </c>
      <c r="J166" s="41">
        <f>SUM(J172:J173)</f>
        <v>259810.74</v>
      </c>
    </row>
    <row r="167" spans="1:10" ht="14.25" customHeight="1">
      <c r="A167" s="29" t="s">
        <v>127</v>
      </c>
      <c r="B167" s="2"/>
      <c r="C167" s="57" t="s">
        <v>14</v>
      </c>
      <c r="D167" s="57" t="s">
        <v>8</v>
      </c>
      <c r="E167" s="105" t="s">
        <v>128</v>
      </c>
      <c r="F167" s="106"/>
      <c r="G167" s="107"/>
      <c r="H167" s="57" t="s">
        <v>129</v>
      </c>
      <c r="I167" s="22">
        <f aca="true" t="shared" si="19" ref="I167:J170">SUM(I168)</f>
        <v>743332.2</v>
      </c>
      <c r="J167" s="41">
        <f t="shared" si="19"/>
        <v>259810.74</v>
      </c>
    </row>
    <row r="168" spans="1:10" ht="14.25" customHeight="1">
      <c r="A168" s="29" t="s">
        <v>94</v>
      </c>
      <c r="B168" s="2"/>
      <c r="C168" s="57" t="s">
        <v>14</v>
      </c>
      <c r="D168" s="57" t="s">
        <v>8</v>
      </c>
      <c r="E168" s="105" t="s">
        <v>95</v>
      </c>
      <c r="F168" s="106"/>
      <c r="G168" s="107"/>
      <c r="H168" s="57" t="s">
        <v>129</v>
      </c>
      <c r="I168" s="22">
        <f t="shared" si="19"/>
        <v>743332.2</v>
      </c>
      <c r="J168" s="41">
        <f t="shared" si="19"/>
        <v>259810.74</v>
      </c>
    </row>
    <row r="169" spans="1:10" ht="14.25" customHeight="1">
      <c r="A169" s="29" t="s">
        <v>154</v>
      </c>
      <c r="B169" s="2"/>
      <c r="C169" s="57" t="s">
        <v>14</v>
      </c>
      <c r="D169" s="57" t="s">
        <v>8</v>
      </c>
      <c r="E169" s="105" t="s">
        <v>119</v>
      </c>
      <c r="F169" s="106"/>
      <c r="G169" s="107"/>
      <c r="H169" s="57" t="s">
        <v>129</v>
      </c>
      <c r="I169" s="22">
        <f t="shared" si="19"/>
        <v>743332.2</v>
      </c>
      <c r="J169" s="41">
        <f t="shared" si="19"/>
        <v>259810.74</v>
      </c>
    </row>
    <row r="170" spans="1:10" ht="23.25" customHeight="1">
      <c r="A170" s="21" t="s">
        <v>133</v>
      </c>
      <c r="B170" s="2"/>
      <c r="C170" s="57" t="s">
        <v>14</v>
      </c>
      <c r="D170" s="57" t="s">
        <v>8</v>
      </c>
      <c r="E170" s="105" t="s">
        <v>119</v>
      </c>
      <c r="F170" s="106"/>
      <c r="G170" s="107"/>
      <c r="H170" s="57" t="s">
        <v>134</v>
      </c>
      <c r="I170" s="22">
        <f t="shared" si="19"/>
        <v>743332.2</v>
      </c>
      <c r="J170" s="41">
        <f t="shared" si="19"/>
        <v>259810.74</v>
      </c>
    </row>
    <row r="171" spans="1:10" ht="27" customHeight="1">
      <c r="A171" s="21" t="s">
        <v>135</v>
      </c>
      <c r="B171" s="2"/>
      <c r="C171" s="57" t="s">
        <v>14</v>
      </c>
      <c r="D171" s="57" t="s">
        <v>8</v>
      </c>
      <c r="E171" s="105" t="s">
        <v>119</v>
      </c>
      <c r="F171" s="106"/>
      <c r="G171" s="107"/>
      <c r="H171" s="57" t="s">
        <v>136</v>
      </c>
      <c r="I171" s="22">
        <f>SUM(I172:I173)</f>
        <v>743332.2</v>
      </c>
      <c r="J171" s="42">
        <f>SUM(J172:J173)</f>
        <v>259810.74</v>
      </c>
    </row>
    <row r="172" spans="1:10" ht="24.75" customHeight="1">
      <c r="A172" s="28" t="s">
        <v>62</v>
      </c>
      <c r="B172" s="2"/>
      <c r="C172" s="57" t="s">
        <v>14</v>
      </c>
      <c r="D172" s="57" t="s">
        <v>8</v>
      </c>
      <c r="E172" s="105" t="s">
        <v>119</v>
      </c>
      <c r="F172" s="106"/>
      <c r="G172" s="107"/>
      <c r="H172" s="57" t="s">
        <v>48</v>
      </c>
      <c r="I172" s="25">
        <v>48000</v>
      </c>
      <c r="J172" s="11">
        <v>32000</v>
      </c>
    </row>
    <row r="173" spans="1:10" ht="21" customHeight="1">
      <c r="A173" s="21" t="s">
        <v>41</v>
      </c>
      <c r="B173" s="2"/>
      <c r="C173" s="57" t="s">
        <v>14</v>
      </c>
      <c r="D173" s="57" t="s">
        <v>8</v>
      </c>
      <c r="E173" s="105" t="s">
        <v>119</v>
      </c>
      <c r="F173" s="106"/>
      <c r="G173" s="107"/>
      <c r="H173" s="57" t="s">
        <v>42</v>
      </c>
      <c r="I173" s="40">
        <v>695332.2</v>
      </c>
      <c r="J173" s="39">
        <v>227810.74</v>
      </c>
    </row>
    <row r="174" spans="1:10" ht="21" customHeight="1">
      <c r="A174" s="67" t="s">
        <v>122</v>
      </c>
      <c r="B174" s="79"/>
      <c r="C174" s="66" t="s">
        <v>25</v>
      </c>
      <c r="D174" s="66" t="s">
        <v>7</v>
      </c>
      <c r="E174" s="158" t="s">
        <v>155</v>
      </c>
      <c r="F174" s="159"/>
      <c r="G174" s="160"/>
      <c r="H174" s="66" t="s">
        <v>129</v>
      </c>
      <c r="I174" s="32">
        <f aca="true" t="shared" si="20" ref="I174:J180">SUM(I175)</f>
        <v>1000000</v>
      </c>
      <c r="J174" s="45">
        <f t="shared" si="20"/>
        <v>400151</v>
      </c>
    </row>
    <row r="175" spans="1:10" ht="14.25" customHeight="1">
      <c r="A175" s="26" t="s">
        <v>156</v>
      </c>
      <c r="B175" s="86"/>
      <c r="C175" s="87" t="s">
        <v>25</v>
      </c>
      <c r="D175" s="87" t="s">
        <v>20</v>
      </c>
      <c r="E175" s="161" t="s">
        <v>139</v>
      </c>
      <c r="F175" s="162"/>
      <c r="G175" s="163"/>
      <c r="H175" s="87" t="s">
        <v>129</v>
      </c>
      <c r="I175" s="81">
        <f t="shared" si="20"/>
        <v>1000000</v>
      </c>
      <c r="J175" s="82">
        <f t="shared" si="20"/>
        <v>400151</v>
      </c>
    </row>
    <row r="176" spans="1:10" ht="14.25" customHeight="1">
      <c r="A176" s="29" t="s">
        <v>127</v>
      </c>
      <c r="B176" s="86"/>
      <c r="C176" s="38" t="s">
        <v>25</v>
      </c>
      <c r="D176" s="38" t="s">
        <v>20</v>
      </c>
      <c r="E176" s="161" t="s">
        <v>128</v>
      </c>
      <c r="F176" s="164"/>
      <c r="G176" s="165"/>
      <c r="H176" s="38" t="s">
        <v>129</v>
      </c>
      <c r="I176" s="81">
        <f t="shared" si="20"/>
        <v>1000000</v>
      </c>
      <c r="J176" s="82">
        <f t="shared" si="20"/>
        <v>400151</v>
      </c>
    </row>
    <row r="177" spans="1:10" ht="27" customHeight="1">
      <c r="A177" s="29" t="s">
        <v>157</v>
      </c>
      <c r="B177" s="86"/>
      <c r="C177" s="38" t="s">
        <v>25</v>
      </c>
      <c r="D177" s="38" t="s">
        <v>20</v>
      </c>
      <c r="E177" s="161" t="s">
        <v>158</v>
      </c>
      <c r="F177" s="164"/>
      <c r="G177" s="165"/>
      <c r="H177" s="38" t="s">
        <v>129</v>
      </c>
      <c r="I177" s="81">
        <f t="shared" si="20"/>
        <v>1000000</v>
      </c>
      <c r="J177" s="82">
        <f t="shared" si="20"/>
        <v>400151</v>
      </c>
    </row>
    <row r="178" spans="1:10" ht="59.25" customHeight="1">
      <c r="A178" s="21" t="s">
        <v>125</v>
      </c>
      <c r="B178" s="2"/>
      <c r="C178" s="68" t="s">
        <v>25</v>
      </c>
      <c r="D178" s="68" t="s">
        <v>20</v>
      </c>
      <c r="E178" s="166" t="s">
        <v>123</v>
      </c>
      <c r="F178" s="167"/>
      <c r="G178" s="168"/>
      <c r="H178" s="68" t="s">
        <v>129</v>
      </c>
      <c r="I178" s="64">
        <f t="shared" si="20"/>
        <v>1000000</v>
      </c>
      <c r="J178" s="65">
        <f t="shared" si="20"/>
        <v>400151</v>
      </c>
    </row>
    <row r="179" spans="1:10" ht="15" customHeight="1">
      <c r="A179" s="26" t="s">
        <v>159</v>
      </c>
      <c r="B179" s="2"/>
      <c r="C179" s="87" t="s">
        <v>25</v>
      </c>
      <c r="D179" s="87" t="s">
        <v>20</v>
      </c>
      <c r="E179" s="169" t="s">
        <v>123</v>
      </c>
      <c r="F179" s="162"/>
      <c r="G179" s="163"/>
      <c r="H179" s="87" t="s">
        <v>160</v>
      </c>
      <c r="I179" s="81">
        <f t="shared" si="20"/>
        <v>1000000</v>
      </c>
      <c r="J179" s="82">
        <f t="shared" si="20"/>
        <v>400151</v>
      </c>
    </row>
    <row r="180" spans="1:10" ht="21" customHeight="1">
      <c r="A180" s="26" t="s">
        <v>161</v>
      </c>
      <c r="B180" s="2"/>
      <c r="C180" s="87" t="s">
        <v>25</v>
      </c>
      <c r="D180" s="87" t="s">
        <v>20</v>
      </c>
      <c r="E180" s="169" t="s">
        <v>123</v>
      </c>
      <c r="F180" s="162"/>
      <c r="G180" s="163"/>
      <c r="H180" s="87" t="s">
        <v>162</v>
      </c>
      <c r="I180" s="81">
        <f t="shared" si="20"/>
        <v>1000000</v>
      </c>
      <c r="J180" s="82">
        <f t="shared" si="20"/>
        <v>400151</v>
      </c>
    </row>
    <row r="181" spans="1:10" ht="21" customHeight="1">
      <c r="A181" s="21" t="s">
        <v>163</v>
      </c>
      <c r="B181" s="2"/>
      <c r="C181" s="24" t="s">
        <v>25</v>
      </c>
      <c r="D181" s="24" t="s">
        <v>20</v>
      </c>
      <c r="E181" s="170" t="s">
        <v>123</v>
      </c>
      <c r="F181" s="171"/>
      <c r="G181" s="172"/>
      <c r="H181" s="24" t="s">
        <v>124</v>
      </c>
      <c r="I181" s="33">
        <v>1000000</v>
      </c>
      <c r="J181" s="42">
        <v>400151</v>
      </c>
    </row>
    <row r="182" spans="1:10" ht="12" customHeight="1">
      <c r="A182" s="67" t="s">
        <v>28</v>
      </c>
      <c r="B182" s="79"/>
      <c r="C182" s="72" t="s">
        <v>29</v>
      </c>
      <c r="D182" s="72" t="s">
        <v>7</v>
      </c>
      <c r="E182" s="140" t="s">
        <v>139</v>
      </c>
      <c r="F182" s="141"/>
      <c r="G182" s="142"/>
      <c r="H182" s="72" t="s">
        <v>129</v>
      </c>
      <c r="I182" s="32">
        <f>SUM(I184)</f>
        <v>1000000</v>
      </c>
      <c r="J182" s="45">
        <f>SUM(J184)</f>
        <v>446165.15</v>
      </c>
    </row>
    <row r="183" spans="1:10" ht="23.25" customHeight="1">
      <c r="A183" s="20" t="s">
        <v>57</v>
      </c>
      <c r="B183" s="2"/>
      <c r="C183" s="73" t="s">
        <v>29</v>
      </c>
      <c r="D183" s="73" t="s">
        <v>6</v>
      </c>
      <c r="E183" s="121" t="s">
        <v>139</v>
      </c>
      <c r="F183" s="122"/>
      <c r="G183" s="123"/>
      <c r="H183" s="73" t="s">
        <v>129</v>
      </c>
      <c r="I183" s="64">
        <f aca="true" t="shared" si="21" ref="I183:J186">SUM(I184)</f>
        <v>1000000</v>
      </c>
      <c r="J183" s="65">
        <f t="shared" si="21"/>
        <v>446165.15</v>
      </c>
    </row>
    <row r="184" spans="1:10" ht="23.25" customHeight="1">
      <c r="A184" s="29" t="s">
        <v>127</v>
      </c>
      <c r="B184" s="2"/>
      <c r="C184" s="85" t="s">
        <v>29</v>
      </c>
      <c r="D184" s="85" t="s">
        <v>6</v>
      </c>
      <c r="E184" s="146" t="s">
        <v>128</v>
      </c>
      <c r="F184" s="147"/>
      <c r="G184" s="148"/>
      <c r="H184" s="85" t="s">
        <v>129</v>
      </c>
      <c r="I184" s="81">
        <f t="shared" si="21"/>
        <v>1000000</v>
      </c>
      <c r="J184" s="82">
        <f t="shared" si="21"/>
        <v>446165.15</v>
      </c>
    </row>
    <row r="185" spans="1:10" ht="16.5" customHeight="1">
      <c r="A185" s="46" t="s">
        <v>94</v>
      </c>
      <c r="B185" s="53"/>
      <c r="C185" s="57" t="s">
        <v>29</v>
      </c>
      <c r="D185" s="57" t="s">
        <v>6</v>
      </c>
      <c r="E185" s="105" t="s">
        <v>95</v>
      </c>
      <c r="F185" s="106"/>
      <c r="G185" s="107"/>
      <c r="H185" s="57" t="s">
        <v>129</v>
      </c>
      <c r="I185" s="33">
        <f t="shared" si="21"/>
        <v>1000000</v>
      </c>
      <c r="J185" s="42">
        <f t="shared" si="21"/>
        <v>446165.15</v>
      </c>
    </row>
    <row r="186" spans="1:10" ht="21" customHeight="1">
      <c r="A186" s="28" t="s">
        <v>120</v>
      </c>
      <c r="B186" s="4"/>
      <c r="C186" s="57" t="s">
        <v>29</v>
      </c>
      <c r="D186" s="57" t="s">
        <v>6</v>
      </c>
      <c r="E186" s="105" t="s">
        <v>121</v>
      </c>
      <c r="F186" s="106"/>
      <c r="G186" s="107"/>
      <c r="H186" s="57" t="s">
        <v>129</v>
      </c>
      <c r="I186" s="33">
        <f t="shared" si="21"/>
        <v>1000000</v>
      </c>
      <c r="J186" s="42">
        <f t="shared" si="21"/>
        <v>446165.15</v>
      </c>
    </row>
    <row r="187" spans="1:10" ht="24" customHeight="1">
      <c r="A187" s="21" t="s">
        <v>133</v>
      </c>
      <c r="B187" s="1"/>
      <c r="C187" s="57" t="s">
        <v>29</v>
      </c>
      <c r="D187" s="57" t="s">
        <v>6</v>
      </c>
      <c r="E187" s="105" t="s">
        <v>121</v>
      </c>
      <c r="F187" s="106"/>
      <c r="G187" s="107"/>
      <c r="H187" s="57" t="s">
        <v>134</v>
      </c>
      <c r="I187" s="25">
        <f>SUM(I188)</f>
        <v>1000000</v>
      </c>
      <c r="J187" s="10">
        <f>SUM(J188)</f>
        <v>446165.15</v>
      </c>
    </row>
    <row r="188" spans="1:10" ht="22.5">
      <c r="A188" s="21" t="s">
        <v>135</v>
      </c>
      <c r="C188" s="13" t="s">
        <v>29</v>
      </c>
      <c r="D188" s="13" t="s">
        <v>6</v>
      </c>
      <c r="E188" s="105" t="s">
        <v>121</v>
      </c>
      <c r="F188" s="106"/>
      <c r="G188" s="107"/>
      <c r="H188" s="13" t="s">
        <v>136</v>
      </c>
      <c r="I188" s="25">
        <f>SUM(I189)</f>
        <v>1000000</v>
      </c>
      <c r="J188" s="11">
        <f>SUM(J189)</f>
        <v>446165.15</v>
      </c>
    </row>
    <row r="189" spans="1:10" ht="22.5">
      <c r="A189" s="21" t="s">
        <v>41</v>
      </c>
      <c r="C189" s="13" t="s">
        <v>29</v>
      </c>
      <c r="D189" s="13" t="s">
        <v>6</v>
      </c>
      <c r="E189" s="105" t="s">
        <v>121</v>
      </c>
      <c r="F189" s="106"/>
      <c r="G189" s="107"/>
      <c r="H189" s="13" t="s">
        <v>42</v>
      </c>
      <c r="I189" s="25">
        <v>1000000</v>
      </c>
      <c r="J189" s="11">
        <v>446165.15</v>
      </c>
    </row>
    <row r="190" spans="1:11" ht="13.5" customHeight="1">
      <c r="A190" s="36" t="s">
        <v>74</v>
      </c>
      <c r="B190" s="51"/>
      <c r="C190" s="13"/>
      <c r="D190" s="13"/>
      <c r="E190" s="108"/>
      <c r="F190" s="109"/>
      <c r="G190" s="110"/>
      <c r="H190" s="13"/>
      <c r="I190" s="37">
        <f>SUM(I14,I49,I57,I62,I86,I164,I174,I182)</f>
        <v>87011371.74</v>
      </c>
      <c r="J190" s="37">
        <f>SUM(J14,J49,J57,J62,J86,J164,J174,J182)</f>
        <v>47149505.92</v>
      </c>
      <c r="K190" s="104"/>
    </row>
    <row r="191" ht="24" customHeight="1"/>
  </sheetData>
  <sheetProtection/>
  <mergeCells count="193">
    <mergeCell ref="E138:G138"/>
    <mergeCell ref="E142:G142"/>
    <mergeCell ref="E143:G143"/>
    <mergeCell ref="E147:G147"/>
    <mergeCell ref="E125:G125"/>
    <mergeCell ref="E129:G129"/>
    <mergeCell ref="E130:G130"/>
    <mergeCell ref="E133:G133"/>
    <mergeCell ref="E134:G134"/>
    <mergeCell ref="E137:G137"/>
    <mergeCell ref="E73:G73"/>
    <mergeCell ref="E76:G76"/>
    <mergeCell ref="E75:G75"/>
    <mergeCell ref="E65:G65"/>
    <mergeCell ref="E66:G66"/>
    <mergeCell ref="E69:G69"/>
    <mergeCell ref="E115:G115"/>
    <mergeCell ref="E116:G116"/>
    <mergeCell ref="E117:G117"/>
    <mergeCell ref="E118:G118"/>
    <mergeCell ref="E145:G145"/>
    <mergeCell ref="E146:G146"/>
    <mergeCell ref="E141:G141"/>
    <mergeCell ref="E144:G144"/>
    <mergeCell ref="E119:G119"/>
    <mergeCell ref="E122:G122"/>
    <mergeCell ref="I1:J1"/>
    <mergeCell ref="F2:J2"/>
    <mergeCell ref="E108:G108"/>
    <mergeCell ref="E109:G109"/>
    <mergeCell ref="E110:G110"/>
    <mergeCell ref="E31:G31"/>
    <mergeCell ref="E29:G29"/>
    <mergeCell ref="E30:G30"/>
    <mergeCell ref="E32:G32"/>
    <mergeCell ref="E79:G79"/>
    <mergeCell ref="E190:G190"/>
    <mergeCell ref="F4:J4"/>
    <mergeCell ref="F5:J5"/>
    <mergeCell ref="G3:J3"/>
    <mergeCell ref="E186:G186"/>
    <mergeCell ref="E187:G187"/>
    <mergeCell ref="E162:G162"/>
    <mergeCell ref="E163:G163"/>
    <mergeCell ref="E189:G189"/>
    <mergeCell ref="E164:G164"/>
    <mergeCell ref="E165:G165"/>
    <mergeCell ref="E166:G166"/>
    <mergeCell ref="E172:G172"/>
    <mergeCell ref="E173:G173"/>
    <mergeCell ref="E182:G182"/>
    <mergeCell ref="E174:G174"/>
    <mergeCell ref="E167:G167"/>
    <mergeCell ref="E168:G168"/>
    <mergeCell ref="E169:G169"/>
    <mergeCell ref="E170:G170"/>
    <mergeCell ref="E152:G152"/>
    <mergeCell ref="E154:G154"/>
    <mergeCell ref="E155:G155"/>
    <mergeCell ref="E131:G131"/>
    <mergeCell ref="E132:G132"/>
    <mergeCell ref="E135:G135"/>
    <mergeCell ref="E136:G136"/>
    <mergeCell ref="E139:G139"/>
    <mergeCell ref="E140:G140"/>
    <mergeCell ref="E148:G148"/>
    <mergeCell ref="E123:G123"/>
    <mergeCell ref="E126:G126"/>
    <mergeCell ref="E127:G127"/>
    <mergeCell ref="E128:G128"/>
    <mergeCell ref="E102:G102"/>
    <mergeCell ref="E103:G103"/>
    <mergeCell ref="E106:G106"/>
    <mergeCell ref="E107:G107"/>
    <mergeCell ref="E104:G104"/>
    <mergeCell ref="E114:G114"/>
    <mergeCell ref="E111:G111"/>
    <mergeCell ref="E112:G112"/>
    <mergeCell ref="E113:G113"/>
    <mergeCell ref="E96:G96"/>
    <mergeCell ref="E97:G97"/>
    <mergeCell ref="E98:G98"/>
    <mergeCell ref="E99:G99"/>
    <mergeCell ref="E100:G100"/>
    <mergeCell ref="E105:G105"/>
    <mergeCell ref="E86:G86"/>
    <mergeCell ref="E87:G87"/>
    <mergeCell ref="E89:G89"/>
    <mergeCell ref="E90:G90"/>
    <mergeCell ref="E93:G93"/>
    <mergeCell ref="E95:G95"/>
    <mergeCell ref="E88:G88"/>
    <mergeCell ref="E91:G91"/>
    <mergeCell ref="E92:G92"/>
    <mergeCell ref="E94:G94"/>
    <mergeCell ref="E78:G78"/>
    <mergeCell ref="E81:G81"/>
    <mergeCell ref="E82:G82"/>
    <mergeCell ref="E85:G85"/>
    <mergeCell ref="E80:G80"/>
    <mergeCell ref="E83:G83"/>
    <mergeCell ref="E84:G84"/>
    <mergeCell ref="E59:G59"/>
    <mergeCell ref="E60:G60"/>
    <mergeCell ref="E61:G61"/>
    <mergeCell ref="E62:G62"/>
    <mergeCell ref="E63:G63"/>
    <mergeCell ref="E77:G77"/>
    <mergeCell ref="E64:G64"/>
    <mergeCell ref="E67:G67"/>
    <mergeCell ref="E68:G68"/>
    <mergeCell ref="E72:G72"/>
    <mergeCell ref="E56:G56"/>
    <mergeCell ref="E57:G57"/>
    <mergeCell ref="E101:G101"/>
    <mergeCell ref="E120:G120"/>
    <mergeCell ref="E121:G121"/>
    <mergeCell ref="E124:G124"/>
    <mergeCell ref="E70:G70"/>
    <mergeCell ref="E71:G71"/>
    <mergeCell ref="E74:G74"/>
    <mergeCell ref="E58:G58"/>
    <mergeCell ref="E50:G50"/>
    <mergeCell ref="E51:G51"/>
    <mergeCell ref="E52:G52"/>
    <mergeCell ref="E53:G53"/>
    <mergeCell ref="E54:G54"/>
    <mergeCell ref="E55:G55"/>
    <mergeCell ref="E41:G41"/>
    <mergeCell ref="E42:G42"/>
    <mergeCell ref="E43:G43"/>
    <mergeCell ref="E44:G44"/>
    <mergeCell ref="E45:G45"/>
    <mergeCell ref="E49:G49"/>
    <mergeCell ref="E48:G48"/>
    <mergeCell ref="E35:G35"/>
    <mergeCell ref="E36:G36"/>
    <mergeCell ref="E38:G38"/>
    <mergeCell ref="E39:G39"/>
    <mergeCell ref="E40:G40"/>
    <mergeCell ref="E33:G33"/>
    <mergeCell ref="E34:G34"/>
    <mergeCell ref="E37:G37"/>
    <mergeCell ref="E24:G24"/>
    <mergeCell ref="E25:G25"/>
    <mergeCell ref="E26:G26"/>
    <mergeCell ref="E27:G27"/>
    <mergeCell ref="E28:G28"/>
    <mergeCell ref="E17:G17"/>
    <mergeCell ref="E18:G18"/>
    <mergeCell ref="E19:G19"/>
    <mergeCell ref="E20:G20"/>
    <mergeCell ref="E21:G21"/>
    <mergeCell ref="I11:I12"/>
    <mergeCell ref="A8:J8"/>
    <mergeCell ref="I7:J7"/>
    <mergeCell ref="E22:G22"/>
    <mergeCell ref="J11:J12"/>
    <mergeCell ref="B11:B12"/>
    <mergeCell ref="E13:G13"/>
    <mergeCell ref="E14:G14"/>
    <mergeCell ref="E15:G15"/>
    <mergeCell ref="E16:G16"/>
    <mergeCell ref="E159:G159"/>
    <mergeCell ref="E160:G160"/>
    <mergeCell ref="E161:G161"/>
    <mergeCell ref="E156:G156"/>
    <mergeCell ref="G6:I6"/>
    <mergeCell ref="A11:A12"/>
    <mergeCell ref="C11:C12"/>
    <mergeCell ref="D11:D12"/>
    <mergeCell ref="E11:G12"/>
    <mergeCell ref="H11:H12"/>
    <mergeCell ref="E188:G188"/>
    <mergeCell ref="E178:G178"/>
    <mergeCell ref="E181:G181"/>
    <mergeCell ref="E183:G183"/>
    <mergeCell ref="E185:G185"/>
    <mergeCell ref="E171:G171"/>
    <mergeCell ref="E175:G175"/>
    <mergeCell ref="E176:G176"/>
    <mergeCell ref="E177:G177"/>
    <mergeCell ref="E179:G179"/>
    <mergeCell ref="E151:G151"/>
    <mergeCell ref="E150:G150"/>
    <mergeCell ref="E149:G149"/>
    <mergeCell ref="E47:G47"/>
    <mergeCell ref="E46:G46"/>
    <mergeCell ref="E184:G184"/>
    <mergeCell ref="E180:G180"/>
    <mergeCell ref="E153:G153"/>
    <mergeCell ref="E157:G157"/>
    <mergeCell ref="E158:G158"/>
  </mergeCells>
  <printOptions/>
  <pageMargins left="0.37" right="0.21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oooktc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Михайловна</cp:lastModifiedBy>
  <cp:lastPrinted>2018-10-11T11:20:46Z</cp:lastPrinted>
  <dcterms:created xsi:type="dcterms:W3CDTF">2005-12-08T08:14:33Z</dcterms:created>
  <dcterms:modified xsi:type="dcterms:W3CDTF">2018-10-18T16:00:19Z</dcterms:modified>
  <cp:category/>
  <cp:version/>
  <cp:contentType/>
  <cp:contentStatus/>
</cp:coreProperties>
</file>