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sk\Shared\! СОВЕТ ДЕПУТАТОВ\РЕШЕНИЯ Совета депутатов\2023\28.02.2023\РСД 272 от 28.02.2023\"/>
    </mc:Choice>
  </mc:AlternateContent>
  <xr:revisionPtr revIDLastSave="0" documentId="13_ncr:1_{093BD980-CFF3-482C-8469-697AD2EC811E}" xr6:coauthVersionLast="47" xr6:coauthVersionMax="47" xr10:uidLastSave="{00000000-0000-0000-0000-000000000000}"/>
  <bookViews>
    <workbookView xWindow="-120" yWindow="-120" windowWidth="29040" windowHeight="15840" tabRatio="601" activeTab="1" xr2:uid="{00000000-000D-0000-FFFF-FFFF00000000}"/>
  </bookViews>
  <sheets>
    <sheet name="1" sheetId="15" r:id="rId1"/>
    <sheet name="2" sheetId="12" r:id="rId2"/>
  </sheets>
  <calcPr calcId="191029"/>
</workbook>
</file>

<file path=xl/calcChain.xml><?xml version="1.0" encoding="utf-8"?>
<calcChain xmlns="http://schemas.openxmlformats.org/spreadsheetml/2006/main">
  <c r="G140" i="12" l="1"/>
  <c r="G138" i="12"/>
  <c r="G137" i="12"/>
  <c r="G136" i="12"/>
  <c r="G135" i="12"/>
  <c r="G133" i="12"/>
  <c r="G132" i="12"/>
  <c r="G130" i="12"/>
  <c r="G129" i="12" s="1"/>
  <c r="G128" i="12" s="1"/>
  <c r="G126" i="12"/>
  <c r="G125" i="12"/>
  <c r="G124" i="12"/>
  <c r="G121" i="12"/>
  <c r="G118" i="12" s="1"/>
  <c r="G119" i="12"/>
  <c r="G116" i="12"/>
  <c r="G114" i="12"/>
  <c r="G111" i="12"/>
  <c r="G108" i="12"/>
  <c r="G107" i="12"/>
  <c r="G105" i="12"/>
  <c r="G103" i="12"/>
  <c r="G101" i="12"/>
  <c r="G99" i="12"/>
  <c r="G98" i="12" s="1"/>
  <c r="G97" i="12" s="1"/>
  <c r="G81" i="12" s="1"/>
  <c r="G95" i="12"/>
  <c r="G94" i="12"/>
  <c r="G93" i="12"/>
  <c r="G90" i="12"/>
  <c r="G88" i="12"/>
  <c r="G87" i="12" s="1"/>
  <c r="G86" i="12" s="1"/>
  <c r="G84" i="12"/>
  <c r="G83" i="12" s="1"/>
  <c r="G82" i="12" s="1"/>
  <c r="G79" i="12"/>
  <c r="G77" i="12"/>
  <c r="G76" i="12" s="1"/>
  <c r="G75" i="12" s="1"/>
  <c r="G73" i="12"/>
  <c r="G70" i="12"/>
  <c r="G69" i="12"/>
  <c r="G65" i="12" s="1"/>
  <c r="G67" i="12"/>
  <c r="G66" i="12"/>
  <c r="G61" i="12"/>
  <c r="G60" i="12"/>
  <c r="G59" i="12"/>
  <c r="G57" i="12"/>
  <c r="G56" i="12"/>
  <c r="G55" i="12"/>
  <c r="G54" i="12" s="1"/>
  <c r="G53" i="12" s="1"/>
  <c r="G47" i="12"/>
  <c r="G46" i="12"/>
  <c r="G45" i="12"/>
  <c r="G44" i="12"/>
  <c r="G42" i="12"/>
  <c r="G41" i="12"/>
  <c r="G38" i="12"/>
  <c r="G37" i="12" s="1"/>
  <c r="G35" i="12"/>
  <c r="G33" i="12"/>
  <c r="G32" i="12" s="1"/>
  <c r="G29" i="12"/>
  <c r="G28" i="12"/>
  <c r="G24" i="12"/>
  <c r="G17" i="12"/>
  <c r="G16" i="12" s="1"/>
  <c r="G14" i="12"/>
  <c r="G11" i="12"/>
  <c r="G10" i="12"/>
  <c r="G9" i="12"/>
  <c r="F139" i="15"/>
  <c r="F137" i="15"/>
  <c r="F136" i="15" s="1"/>
  <c r="F135" i="15" s="1"/>
  <c r="F132" i="15"/>
  <c r="F131" i="15" s="1"/>
  <c r="F129" i="15"/>
  <c r="F128" i="15" s="1"/>
  <c r="F127" i="15" s="1"/>
  <c r="F125" i="15"/>
  <c r="F124" i="15"/>
  <c r="F123" i="15"/>
  <c r="F120" i="15"/>
  <c r="F118" i="15"/>
  <c r="F115" i="15"/>
  <c r="F113" i="15"/>
  <c r="F110" i="15"/>
  <c r="F107" i="15"/>
  <c r="F104" i="15"/>
  <c r="F102" i="15"/>
  <c r="F100" i="15"/>
  <c r="F98" i="15"/>
  <c r="F94" i="15"/>
  <c r="F93" i="15"/>
  <c r="F92" i="15" s="1"/>
  <c r="F89" i="15"/>
  <c r="F87" i="15"/>
  <c r="F86" i="15"/>
  <c r="F85" i="15" s="1"/>
  <c r="F83" i="15"/>
  <c r="F82" i="15" s="1"/>
  <c r="F81" i="15" s="1"/>
  <c r="F78" i="15"/>
  <c r="F76" i="15"/>
  <c r="F72" i="15"/>
  <c r="F69" i="15"/>
  <c r="F68" i="15" s="1"/>
  <c r="F66" i="15"/>
  <c r="F65" i="15"/>
  <c r="F60" i="15"/>
  <c r="F59" i="15" s="1"/>
  <c r="F58" i="15" s="1"/>
  <c r="F56" i="15"/>
  <c r="F55" i="15" s="1"/>
  <c r="F54" i="15" s="1"/>
  <c r="F53" i="15" s="1"/>
  <c r="F46" i="15"/>
  <c r="F45" i="15" s="1"/>
  <c r="F44" i="15" s="1"/>
  <c r="F43" i="15" s="1"/>
  <c r="F41" i="15"/>
  <c r="F40" i="15" s="1"/>
  <c r="F37" i="15"/>
  <c r="F36" i="15" s="1"/>
  <c r="F34" i="15"/>
  <c r="F32" i="15"/>
  <c r="F28" i="15"/>
  <c r="F27" i="15"/>
  <c r="F23" i="15"/>
  <c r="F16" i="15"/>
  <c r="F13" i="15"/>
  <c r="F10" i="15"/>
  <c r="F9" i="15" s="1"/>
  <c r="F8" i="15" s="1"/>
  <c r="G31" i="12" l="1"/>
  <c r="G8" i="12" s="1"/>
  <c r="G64" i="12"/>
  <c r="F117" i="15"/>
  <c r="F134" i="15"/>
  <c r="F106" i="15"/>
  <c r="F31" i="15"/>
  <c r="F30" i="15" s="1"/>
  <c r="F75" i="15"/>
  <c r="F74" i="15" s="1"/>
  <c r="F64" i="15"/>
  <c r="F52" i="15"/>
  <c r="F97" i="15"/>
  <c r="F15" i="15"/>
  <c r="G144" i="12" l="1"/>
  <c r="F96" i="15"/>
  <c r="F80" i="15" s="1"/>
  <c r="F143" i="15" s="1"/>
  <c r="F63" i="15"/>
  <c r="F7" i="15"/>
</calcChain>
</file>

<file path=xl/sharedStrings.xml><?xml version="1.0" encoding="utf-8"?>
<sst xmlns="http://schemas.openxmlformats.org/spreadsheetml/2006/main" count="1196" uniqueCount="176">
  <si>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</si>
  <si>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</si>
  <si>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</si>
  <si>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</si>
  <si>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</si>
  <si>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</si>
  <si>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</si>
  <si>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</si>
  <si>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</si>
  <si>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</si>
  <si>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</si>
  <si>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</si>
  <si>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</si>
  <si>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</si>
  <si>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</si>
  <si>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</si>
  <si>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</si>
  <si>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</si>
  <si>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</si>
  <si>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</si>
  <si>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</si>
  <si>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</si>
  <si>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</si>
  <si>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</si>
  <si>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</si>
  <si>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</si>
  <si>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</si>
  <si>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</si>
  <si>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</si>
  <si>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</si>
  <si>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</si>
  <si>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</si>
  <si>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</si>
  <si>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</si>
  <si>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</si>
  <si>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</si>
  <si>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</si>
  <si>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</si>
  <si>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</si>
  <si>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</si>
  <si>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</si>
  <si>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</si>
  <si>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</si>
  <si>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</si>
  <si>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</si>
  <si>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</si>
  <si>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</si>
  <si>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</si>
  <si>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</si>
  <si>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</si>
  <si>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</si>
  <si>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</si>
  <si>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</si>
  <si>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</si>
  <si>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</si>
  <si>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</si>
  <si>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</si>
  <si>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</si>
  <si>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</si>
  <si>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</si>
  <si>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</si>
  <si>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</si>
  <si>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</si>
  <si>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</si>
  <si>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</si>
  <si>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</si>
  <si>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</si>
  <si>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</si>
  <si>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</si>
  <si>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</si>
  <si>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</si>
  <si>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</si>
  <si>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</si>
  <si>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</si>
  <si>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</si>
  <si>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</si>
  <si>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</si>
  <si>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</si>
  <si>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</si>
  <si>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</si>
  <si>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414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</si>
  <si>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</si>
  <si>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</si>
  <si>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</si>
  <si>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</si>
  <si>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</si>
  <si>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</si>
  <si>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</si>
  <si>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</si>
  <si>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</si>
  <si>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</si>
  <si>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</si>
  <si>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</si>
  <si>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</si>
  <si>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</si>
  <si>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</si>
  <si>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</si>
  <si>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99 0 00 00000</t>
  </si>
  <si>
    <t>99 0 00 20300</t>
  </si>
  <si>
    <t>99 0 00 20400</t>
  </si>
  <si>
    <t>99 0 00 07570</t>
  </si>
  <si>
    <t>99 0 00 00030</t>
  </si>
  <si>
    <t>99 0 00 11700</t>
  </si>
  <si>
    <t>99 0 00 117000</t>
  </si>
  <si>
    <t>99 0 00 51180</t>
  </si>
  <si>
    <t>99 0 00 24600</t>
  </si>
  <si>
    <t>99 0 00 11200</t>
  </si>
  <si>
    <t>99 0 00 60020</t>
  </si>
  <si>
    <t>99 0 00 04030</t>
  </si>
  <si>
    <t>99 0 00 82250</t>
  </si>
  <si>
    <t>99 0 00 11300</t>
  </si>
  <si>
    <t>99 0 00 11100</t>
  </si>
  <si>
    <t>99 0 00 11400</t>
  </si>
  <si>
    <t>99 0 00 11500</t>
  </si>
  <si>
    <t>99 0 00 60310</t>
  </si>
  <si>
    <t>99 0 00 60330</t>
  </si>
  <si>
    <t>99 0 00 60340</t>
  </si>
  <si>
    <t>99 0 00 60350</t>
  </si>
  <si>
    <t>99 0 00 41600</t>
  </si>
  <si>
    <t>99 0 00 12750</t>
  </si>
  <si>
    <t>99 0 00 71050</t>
  </si>
  <si>
    <t>99 0 0 00 20400</t>
  </si>
  <si>
    <t>9 0 00 60020</t>
  </si>
  <si>
    <t>99 0 00 24000</t>
  </si>
  <si>
    <t>99 0 00 04060</t>
  </si>
  <si>
    <t>Закупка энергетических ресурсов</t>
  </si>
  <si>
    <t>247</t>
  </si>
  <si>
    <t>99 0 00 000000</t>
  </si>
  <si>
    <t>99 0 00 0000</t>
  </si>
  <si>
    <t>312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</si>
  <si>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</si>
  <si>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</si>
  <si>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</si>
  <si>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</si>
  <si>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</si>
  <si>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</si>
  <si>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99 0 000 00000</t>
  </si>
  <si>
    <t>000</t>
  </si>
  <si>
    <t>Компенсация выпадающих доходов телоснабжающих организаций</t>
  </si>
  <si>
    <t>99 0 000 92980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</si>
  <si>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 работ, 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</si>
  <si>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</si>
  <si>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производством(реализацией) товаров, выполнением раот, оказанием услуг</t>
  </si>
  <si>
    <t>811</t>
  </si>
  <si>
    <t>06</t>
  </si>
  <si>
    <t>Охрана окружающей среды</t>
  </si>
  <si>
    <t>Другие вопросы в области окружающей среды</t>
  </si>
  <si>
    <t>Уплата штрафов, штрафных санкций и иных платежей</t>
  </si>
  <si>
    <t>853</t>
  </si>
  <si>
    <t>99 0 G2 S3120</t>
  </si>
  <si>
    <t>200</t>
  </si>
  <si>
    <t>Создание и содержание мест (площадок) накопления твердых коммунальных отходов</t>
  </si>
  <si>
    <t>Бюджетные инвестиции в объекты капитального строительства государственной (муниципальной) собственности</t>
  </si>
  <si>
    <t>Кременкульское сельское поселение</t>
  </si>
  <si>
    <t>99 0 00 S9608</t>
  </si>
  <si>
    <t>99 0 00 S9600</t>
  </si>
  <si>
    <t>Реализация инициативных проектов</t>
  </si>
  <si>
    <t>Реализация инициативного проекта "Благоустройство общественной территории мкр. "Княжий" с. Большие Харлуши Кременкульского сельского поселения"</t>
  </si>
  <si>
    <t>Реализация инициативного проекта "Благоустройство общественной территории путем размещения детской игровой площадки в д. Малиновка на ул. Школьная"</t>
  </si>
  <si>
    <t>99 0 00 19601</t>
  </si>
  <si>
    <t>99 0 00 19608</t>
  </si>
  <si>
    <t>Инициативные платежи,зачисляемые в бюджеты сельских поселений( Благоустройство общественной территории мкр. "Княжий" с. Большие Харлуши)</t>
  </si>
  <si>
    <t>Инициативные платежи,зачисляемые в бюджеты сельских  поселений (Благоустройство общественной территории путем размещения детской игровой площадки в д. Малиновка на ул. Школьная"</t>
  </si>
  <si>
    <t>99 0 ИП 99601</t>
  </si>
  <si>
    <t>99 0 00 S6050</t>
  </si>
  <si>
    <t>Капитальный ремонт, ремонт и содержание автомобильных дорогобщего пользования местного значения</t>
  </si>
  <si>
    <t>99 0 00 S9601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</si>
  <si>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к решению Совета депутатов Кременкульского сельского поселения  от "22"декабря 2022г. № 260     "О бюджете Кременкульского сельского поселения  на 2023 год и плановый период 2024 и 2025 годов "                                                                                 </t>
  </si>
  <si>
    <t>Ведомственная структура расходов бюджета Кременкульского сельского поселения на 2023 год</t>
  </si>
  <si>
    <t xml:space="preserve"> Сумма                2023 год</t>
  </si>
  <si>
    <t>Другие вопросы в области физической культуры и спорта</t>
  </si>
  <si>
    <t xml:space="preserve"> Сумма             2023 год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</si>
  <si>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2023 год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</si>
  <si>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"22" декабря 2022г. № 260  "О бюджете Кременкульского сельского поселения  на 2023 год и плановый период 2024 и 2025 годов "                                                                                 </t>
  </si>
  <si>
    <t xml:space="preserve">                                                                           Приложение 1                к решению Совета депутатов Кременкульского сельского поселения  от "28" февраля  2023г. № 273 "О внесении изменений в решение Совета депутатов Кременкульского сельского поселени от 22.12.2022г. № 260 "О бюджете Кременкульского сельского поселения  на 2023 год и плановый период 2024 и 2025 годов</t>
  </si>
  <si>
    <t xml:space="preserve">Приложение 2                                                                                        к решению Совета депутатов Кременкульского сельского поселения  от "26" февраля  2023г. № 273 "О внесении изменений в решение Совета депутатов Кременкульского сельского поселени от 22.12.2022г. № 260 "О бюджете Кременкульского сельского поселения  на 2023 год и плановый период 2024 и 2025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</si>
</sst>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Arial Cyr"/>
      <charset val="204"/>
    </font>
    <font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distributed"/>
    </xf>
    <xf numFmtId="49" fontId="5" fillId="0" borderId="2" xfId="0" applyNumberFormat="1" applyFont="1" applyBorder="1" applyAlignment="1">
      <alignment horizontal="center" vertical="distributed"/>
    </xf>
    <xf numFmtId="4" fontId="5" fillId="0" borderId="2" xfId="0" applyNumberFormat="1" applyFont="1" applyBorder="1" applyAlignment="1">
      <alignment horizontal="center" vertical="distributed"/>
    </xf>
    <xf numFmtId="0" fontId="11" fillId="0" borderId="2" xfId="0" applyFont="1" applyBorder="1" applyAlignment="1">
      <alignment vertical="distributed" wrapText="1"/>
    </xf>
    <xf numFmtId="49" fontId="11" fillId="0" borderId="2" xfId="0" applyNumberFormat="1" applyFont="1" applyBorder="1" applyAlignment="1">
      <alignment horizontal="center" vertical="distributed"/>
    </xf>
    <xf numFmtId="4" fontId="11" fillId="0" borderId="2" xfId="0" applyNumberFormat="1" applyFont="1" applyBorder="1" applyAlignment="1">
      <alignment horizontal="center" vertical="distributed"/>
    </xf>
    <xf numFmtId="0" fontId="6" fillId="0" borderId="2" xfId="1" applyFont="1" applyBorder="1" applyAlignment="1">
      <alignment vertical="distributed" wrapText="1"/>
    </xf>
    <xf numFmtId="49" fontId="4" fillId="0" borderId="2" xfId="0" applyNumberFormat="1" applyFont="1" applyBorder="1" applyAlignment="1">
      <alignment horizontal="center" vertical="distributed"/>
    </xf>
    <xf numFmtId="4" fontId="4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vertical="distributed" wrapText="1"/>
    </xf>
    <xf numFmtId="49" fontId="4" fillId="0" borderId="2" xfId="0" applyNumberFormat="1" applyFont="1" applyBorder="1" applyAlignment="1" applyProtection="1">
      <alignment vertical="distributed" wrapText="1"/>
      <protection locked="0"/>
    </xf>
    <xf numFmtId="49" fontId="4" fillId="0" borderId="2" xfId="0" applyNumberFormat="1" applyFont="1" applyBorder="1" applyAlignment="1">
      <alignment vertical="distributed" wrapText="1"/>
    </xf>
    <xf numFmtId="49" fontId="11" fillId="0" borderId="2" xfId="0" applyNumberFormat="1" applyFont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49" fontId="4" fillId="2" borderId="2" xfId="0" applyNumberFormat="1" applyFont="1" applyFill="1" applyBorder="1" applyAlignment="1">
      <alignment horizontal="center" vertical="distributed"/>
    </xf>
    <xf numFmtId="0" fontId="5" fillId="2" borderId="2" xfId="0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>
      <alignment horizontal="center" vertical="distributed"/>
    </xf>
    <xf numFmtId="0" fontId="6" fillId="2" borderId="2" xfId="1" applyFont="1" applyFill="1" applyBorder="1" applyAlignment="1">
      <alignment vertical="distributed" wrapText="1"/>
    </xf>
    <xf numFmtId="0" fontId="11" fillId="2" borderId="2" xfId="0" applyFont="1" applyFill="1" applyBorder="1" applyAlignment="1">
      <alignment vertical="distributed" wrapText="1"/>
    </xf>
    <xf numFmtId="49" fontId="11" fillId="2" borderId="2" xfId="0" applyNumberFormat="1" applyFont="1" applyFill="1" applyBorder="1" applyAlignment="1">
      <alignment horizontal="center" vertical="distributed"/>
    </xf>
    <xf numFmtId="0" fontId="4" fillId="2" borderId="2" xfId="1" applyFont="1" applyFill="1" applyBorder="1" applyAlignment="1">
      <alignment vertical="distributed" wrapText="1"/>
    </xf>
    <xf numFmtId="0" fontId="7" fillId="2" borderId="2" xfId="1" applyFont="1" applyFill="1" applyBorder="1" applyAlignment="1">
      <alignment vertical="distributed" wrapText="1"/>
    </xf>
    <xf numFmtId="2" fontId="4" fillId="2" borderId="2" xfId="0" applyNumberFormat="1" applyFont="1" applyFill="1" applyBorder="1" applyAlignment="1" applyProtection="1">
      <alignment vertical="distributed" wrapText="1"/>
      <protection locked="0"/>
    </xf>
    <xf numFmtId="49" fontId="12" fillId="2" borderId="2" xfId="0" applyNumberFormat="1" applyFont="1" applyFill="1" applyBorder="1" applyAlignment="1">
      <alignment vertical="distributed" wrapText="1"/>
    </xf>
    <xf numFmtId="4" fontId="12" fillId="0" borderId="2" xfId="0" applyNumberFormat="1" applyFont="1" applyBorder="1" applyAlignment="1">
      <alignment horizontal="center" vertical="distributed"/>
    </xf>
    <xf numFmtId="49" fontId="12" fillId="2" borderId="2" xfId="0" applyNumberFormat="1" applyFont="1" applyFill="1" applyBorder="1" applyAlignment="1" applyProtection="1">
      <alignment vertical="distributed" wrapText="1"/>
      <protection locked="0"/>
    </xf>
    <xf numFmtId="49" fontId="8" fillId="0" borderId="2" xfId="0" applyNumberFormat="1" applyFont="1" applyBorder="1" applyAlignment="1">
      <alignment horizontal="center" vertical="distributed"/>
    </xf>
    <xf numFmtId="49" fontId="4" fillId="2" borderId="2" xfId="0" applyNumberFormat="1" applyFont="1" applyFill="1" applyBorder="1" applyAlignment="1" applyProtection="1">
      <alignment vertical="distributed" wrapText="1"/>
      <protection locked="0"/>
    </xf>
    <xf numFmtId="49" fontId="4" fillId="2" borderId="2" xfId="0" applyNumberFormat="1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 applyProtection="1">
      <alignment vertical="distributed" wrapText="1"/>
      <protection locked="0"/>
    </xf>
    <xf numFmtId="0" fontId="5" fillId="2" borderId="2" xfId="0" applyFont="1" applyFill="1" applyBorder="1" applyAlignment="1">
      <alignment horizontal="center" vertical="distributed" wrapText="1"/>
    </xf>
    <xf numFmtId="49" fontId="14" fillId="0" borderId="8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3"/>
  <sheetViews>
    <sheetView workbookViewId="0">
      <selection activeCell="G2" sqref="G2"/>
    </sheetView>
  </sheetViews>
  <sheetFormatPr defaultColWidth="9" defaultRowHeight="12.75" x14ac:dyDescent="0.2"/>
  <cols>
    <col min="1" max="1" width="44.7109375" style="5" customWidth="1"/>
    <col min="2" max="2" width="4.85546875" style="5" customWidth="1"/>
    <col min="3" max="3" width="5.5703125" style="5" customWidth="1"/>
    <col min="4" max="4" width="11.7109375" style="5" customWidth="1"/>
    <col min="5" max="5" width="4.85546875" style="5" customWidth="1"/>
    <col min="6" max="6" width="15.7109375" style="5" customWidth="1"/>
    <col min="7" max="7" width="12.7109375" style="5" customWidth="1"/>
    <col min="8" max="16384" width="9" style="5"/>
  </cols>
  <sheetData>
    <row r="1" spans="1:6" ht="91.9" customHeight="1" x14ac:dyDescent="0.2">
      <c r="A1" s="1"/>
      <c r="B1" s="44" t="s">
        <v>174</v>
      </c>
      <c r="C1" s="44"/>
      <c r="D1" s="44"/>
      <c r="E1" s="44"/>
      <c r="F1" s="44"/>
    </row>
    <row r="2" spans="1:6" ht="69.75" customHeight="1" x14ac:dyDescent="0.2">
      <c r="A2" s="1"/>
      <c r="B2" s="45" t="s">
        <v>173</v>
      </c>
      <c r="C2" s="45"/>
      <c r="D2" s="45"/>
      <c r="E2" s="45"/>
      <c r="F2" s="45"/>
    </row>
    <row r="3" spans="1:6" ht="40.9" customHeight="1" x14ac:dyDescent="0.2">
      <c r="A3" s="46" t="s">
        <v>172</v>
      </c>
      <c r="B3" s="46"/>
      <c r="C3" s="46"/>
      <c r="D3" s="46"/>
      <c r="E3" s="46"/>
      <c r="F3" s="46"/>
    </row>
    <row r="4" spans="1:6" ht="8.25" customHeight="1" x14ac:dyDescent="0.2">
      <c r="A4" s="47"/>
      <c r="B4" s="47"/>
      <c r="C4" s="47"/>
      <c r="D4" s="47"/>
      <c r="E4" s="48"/>
      <c r="F4" s="49"/>
    </row>
    <row r="5" spans="1:6" ht="24.75" customHeight="1" x14ac:dyDescent="0.2">
      <c r="A5" s="42" t="s">
        <v>0</v>
      </c>
      <c r="B5" s="42" t="s">
        <v>1</v>
      </c>
      <c r="C5" s="42"/>
      <c r="D5" s="42"/>
      <c r="E5" s="42"/>
      <c r="F5" s="42" t="s">
        <v>171</v>
      </c>
    </row>
    <row r="6" spans="1:6" ht="52.5" x14ac:dyDescent="0.2">
      <c r="A6" s="43"/>
      <c r="B6" s="2" t="s">
        <v>2</v>
      </c>
      <c r="C6" s="3" t="s">
        <v>3</v>
      </c>
      <c r="D6" s="3" t="s">
        <v>4</v>
      </c>
      <c r="E6" s="3" t="s">
        <v>5</v>
      </c>
      <c r="F6" s="42"/>
    </row>
    <row r="7" spans="1:6" x14ac:dyDescent="0.2">
      <c r="A7" s="9" t="s">
        <v>6</v>
      </c>
      <c r="B7" s="10" t="s">
        <v>7</v>
      </c>
      <c r="C7" s="10" t="s">
        <v>8</v>
      </c>
      <c r="D7" s="10"/>
      <c r="E7" s="10"/>
      <c r="F7" s="11">
        <f>SUM(F8+F13+F15+F30+F27)</f>
        <v>29446913.359999999</v>
      </c>
    </row>
    <row r="8" spans="1:6" ht="22.5" x14ac:dyDescent="0.2">
      <c r="A8" s="12" t="s">
        <v>9</v>
      </c>
      <c r="B8" s="13" t="s">
        <v>7</v>
      </c>
      <c r="C8" s="13" t="s">
        <v>10</v>
      </c>
      <c r="D8" s="13"/>
      <c r="E8" s="13"/>
      <c r="F8" s="14">
        <f>SUM(F9)</f>
        <v>2268700</v>
      </c>
    </row>
    <row r="9" spans="1:6" x14ac:dyDescent="0.2">
      <c r="A9" s="15" t="s">
        <v>11</v>
      </c>
      <c r="B9" s="16" t="s">
        <v>7</v>
      </c>
      <c r="C9" s="16" t="s">
        <v>10</v>
      </c>
      <c r="D9" s="16" t="s">
        <v>97</v>
      </c>
      <c r="E9" s="16"/>
      <c r="F9" s="17">
        <f>SUM(F10)</f>
        <v>2268700</v>
      </c>
    </row>
    <row r="10" spans="1:6" x14ac:dyDescent="0.2">
      <c r="A10" s="18" t="s">
        <v>12</v>
      </c>
      <c r="B10" s="16" t="s">
        <v>7</v>
      </c>
      <c r="C10" s="16" t="s">
        <v>10</v>
      </c>
      <c r="D10" s="16" t="s">
        <v>98</v>
      </c>
      <c r="E10" s="16"/>
      <c r="F10" s="17">
        <f>SUM(F11:F12)</f>
        <v>2268700</v>
      </c>
    </row>
    <row r="11" spans="1:6" ht="22.5" x14ac:dyDescent="0.2">
      <c r="A11" s="18" t="s">
        <v>13</v>
      </c>
      <c r="B11" s="16" t="s">
        <v>7</v>
      </c>
      <c r="C11" s="16" t="s">
        <v>10</v>
      </c>
      <c r="D11" s="16" t="s">
        <v>98</v>
      </c>
      <c r="E11" s="16" t="s">
        <v>14</v>
      </c>
      <c r="F11" s="17">
        <v>1743400</v>
      </c>
    </row>
    <row r="12" spans="1:6" ht="33.75" x14ac:dyDescent="0.2">
      <c r="A12" s="18" t="s">
        <v>95</v>
      </c>
      <c r="B12" s="16" t="s">
        <v>7</v>
      </c>
      <c r="C12" s="16" t="s">
        <v>10</v>
      </c>
      <c r="D12" s="16" t="s">
        <v>98</v>
      </c>
      <c r="E12" s="16" t="s">
        <v>15</v>
      </c>
      <c r="F12" s="17">
        <v>525300</v>
      </c>
    </row>
    <row r="13" spans="1:6" ht="33.75" x14ac:dyDescent="0.2">
      <c r="A13" s="12" t="s">
        <v>16</v>
      </c>
      <c r="B13" s="13" t="s">
        <v>7</v>
      </c>
      <c r="C13" s="13" t="s">
        <v>17</v>
      </c>
      <c r="D13" s="13"/>
      <c r="E13" s="13"/>
      <c r="F13" s="14">
        <f>SUM(F14)</f>
        <v>250000</v>
      </c>
    </row>
    <row r="14" spans="1:6" x14ac:dyDescent="0.2">
      <c r="A14" s="18" t="s">
        <v>18</v>
      </c>
      <c r="B14" s="16" t="s">
        <v>7</v>
      </c>
      <c r="C14" s="16" t="s">
        <v>17</v>
      </c>
      <c r="D14" s="16" t="s">
        <v>99</v>
      </c>
      <c r="E14" s="16" t="s">
        <v>19</v>
      </c>
      <c r="F14" s="17">
        <v>250000</v>
      </c>
    </row>
    <row r="15" spans="1:6" x14ac:dyDescent="0.2">
      <c r="A15" s="12" t="s">
        <v>20</v>
      </c>
      <c r="B15" s="13" t="s">
        <v>7</v>
      </c>
      <c r="C15" s="13" t="s">
        <v>21</v>
      </c>
      <c r="D15" s="13"/>
      <c r="E15" s="13"/>
      <c r="F15" s="14">
        <f>SUM(F16+F23)</f>
        <v>25092644.359999999</v>
      </c>
    </row>
    <row r="16" spans="1:6" ht="22.5" x14ac:dyDescent="0.2">
      <c r="A16" s="15" t="s">
        <v>22</v>
      </c>
      <c r="B16" s="16" t="s">
        <v>23</v>
      </c>
      <c r="C16" s="16" t="s">
        <v>21</v>
      </c>
      <c r="D16" s="16" t="s">
        <v>99</v>
      </c>
      <c r="E16" s="16"/>
      <c r="F16" s="17">
        <f>SUM(F17:F22)</f>
        <v>24912644.359999999</v>
      </c>
    </row>
    <row r="17" spans="1:6" ht="22.5" x14ac:dyDescent="0.2">
      <c r="A17" s="18" t="s">
        <v>13</v>
      </c>
      <c r="B17" s="16" t="s">
        <v>7</v>
      </c>
      <c r="C17" s="16" t="s">
        <v>21</v>
      </c>
      <c r="D17" s="16" t="s">
        <v>99</v>
      </c>
      <c r="E17" s="16" t="s">
        <v>14</v>
      </c>
      <c r="F17" s="17">
        <v>16502000</v>
      </c>
    </row>
    <row r="18" spans="1:6" ht="22.5" x14ac:dyDescent="0.2">
      <c r="A18" s="18" t="s">
        <v>24</v>
      </c>
      <c r="B18" s="16" t="s">
        <v>7</v>
      </c>
      <c r="C18" s="16" t="s">
        <v>21</v>
      </c>
      <c r="D18" s="16" t="s">
        <v>99</v>
      </c>
      <c r="E18" s="16" t="s">
        <v>25</v>
      </c>
      <c r="F18" s="17">
        <v>70000</v>
      </c>
    </row>
    <row r="19" spans="1:6" ht="33.75" x14ac:dyDescent="0.2">
      <c r="A19" s="18" t="s">
        <v>95</v>
      </c>
      <c r="B19" s="16" t="s">
        <v>7</v>
      </c>
      <c r="C19" s="16" t="s">
        <v>21</v>
      </c>
      <c r="D19" s="16" t="s">
        <v>99</v>
      </c>
      <c r="E19" s="16" t="s">
        <v>15</v>
      </c>
      <c r="F19" s="17">
        <v>4939000</v>
      </c>
    </row>
    <row r="20" spans="1:6" ht="22.5" x14ac:dyDescent="0.2">
      <c r="A20" s="18" t="s">
        <v>26</v>
      </c>
      <c r="B20" s="16" t="s">
        <v>7</v>
      </c>
      <c r="C20" s="16" t="s">
        <v>21</v>
      </c>
      <c r="D20" s="16" t="s">
        <v>99</v>
      </c>
      <c r="E20" s="16" t="s">
        <v>27</v>
      </c>
      <c r="F20" s="17">
        <v>1008743.16</v>
      </c>
    </row>
    <row r="21" spans="1:6" x14ac:dyDescent="0.2">
      <c r="A21" s="18" t="s">
        <v>18</v>
      </c>
      <c r="B21" s="16" t="s">
        <v>7</v>
      </c>
      <c r="C21" s="16" t="s">
        <v>21</v>
      </c>
      <c r="D21" s="16" t="s">
        <v>99</v>
      </c>
      <c r="E21" s="16" t="s">
        <v>19</v>
      </c>
      <c r="F21" s="17">
        <v>2191472.27</v>
      </c>
    </row>
    <row r="22" spans="1:6" x14ac:dyDescent="0.2">
      <c r="A22" s="18" t="s">
        <v>125</v>
      </c>
      <c r="B22" s="16" t="s">
        <v>7</v>
      </c>
      <c r="C22" s="16" t="s">
        <v>21</v>
      </c>
      <c r="D22" s="16" t="s">
        <v>99</v>
      </c>
      <c r="E22" s="16" t="s">
        <v>126</v>
      </c>
      <c r="F22" s="17">
        <v>201428.93</v>
      </c>
    </row>
    <row r="23" spans="1:6" ht="22.5" x14ac:dyDescent="0.2">
      <c r="A23" s="15" t="s">
        <v>28</v>
      </c>
      <c r="B23" s="16" t="s">
        <v>7</v>
      </c>
      <c r="C23" s="16" t="s">
        <v>21</v>
      </c>
      <c r="D23" s="16" t="s">
        <v>127</v>
      </c>
      <c r="E23" s="16"/>
      <c r="F23" s="17">
        <f>F24+F25+F26</f>
        <v>180000</v>
      </c>
    </row>
    <row r="24" spans="1:6" ht="22.5" x14ac:dyDescent="0.2">
      <c r="A24" s="19" t="s">
        <v>29</v>
      </c>
      <c r="B24" s="16" t="s">
        <v>7</v>
      </c>
      <c r="C24" s="16" t="s">
        <v>21</v>
      </c>
      <c r="D24" s="16" t="s">
        <v>121</v>
      </c>
      <c r="E24" s="16" t="s">
        <v>30</v>
      </c>
      <c r="F24" s="17">
        <v>50000</v>
      </c>
    </row>
    <row r="25" spans="1:6" x14ac:dyDescent="0.2">
      <c r="A25" s="20" t="s">
        <v>31</v>
      </c>
      <c r="B25" s="16" t="s">
        <v>7</v>
      </c>
      <c r="C25" s="16" t="s">
        <v>21</v>
      </c>
      <c r="D25" s="16" t="s">
        <v>99</v>
      </c>
      <c r="E25" s="16" t="s">
        <v>32</v>
      </c>
      <c r="F25" s="17">
        <v>130000</v>
      </c>
    </row>
    <row r="26" spans="1:6" x14ac:dyDescent="0.2">
      <c r="A26" s="20" t="s">
        <v>147</v>
      </c>
      <c r="B26" s="16" t="s">
        <v>7</v>
      </c>
      <c r="C26" s="16" t="s">
        <v>21</v>
      </c>
      <c r="D26" s="16" t="s">
        <v>99</v>
      </c>
      <c r="E26" s="16" t="s">
        <v>148</v>
      </c>
      <c r="F26" s="17">
        <v>0</v>
      </c>
    </row>
    <row r="27" spans="1:6" x14ac:dyDescent="0.2">
      <c r="A27" s="21" t="s">
        <v>33</v>
      </c>
      <c r="B27" s="13" t="s">
        <v>7</v>
      </c>
      <c r="C27" s="13" t="s">
        <v>34</v>
      </c>
      <c r="D27" s="13"/>
      <c r="E27" s="13"/>
      <c r="F27" s="14">
        <f>SUM(F28)</f>
        <v>500000</v>
      </c>
    </row>
    <row r="28" spans="1:6" ht="22.5" x14ac:dyDescent="0.2">
      <c r="A28" s="20" t="s">
        <v>35</v>
      </c>
      <c r="B28" s="16" t="s">
        <v>7</v>
      </c>
      <c r="C28" s="16" t="s">
        <v>34</v>
      </c>
      <c r="D28" s="16" t="s">
        <v>100</v>
      </c>
      <c r="E28" s="16"/>
      <c r="F28" s="17">
        <f>SUM(F29)</f>
        <v>500000</v>
      </c>
    </row>
    <row r="29" spans="1:6" x14ac:dyDescent="0.2">
      <c r="A29" s="20" t="s">
        <v>36</v>
      </c>
      <c r="B29" s="16" t="s">
        <v>7</v>
      </c>
      <c r="C29" s="16" t="s">
        <v>34</v>
      </c>
      <c r="D29" s="16" t="s">
        <v>100</v>
      </c>
      <c r="E29" s="16" t="s">
        <v>37</v>
      </c>
      <c r="F29" s="17">
        <v>500000</v>
      </c>
    </row>
    <row r="30" spans="1:6" x14ac:dyDescent="0.2">
      <c r="A30" s="12" t="s">
        <v>38</v>
      </c>
      <c r="B30" s="13" t="s">
        <v>7</v>
      </c>
      <c r="C30" s="13" t="s">
        <v>39</v>
      </c>
      <c r="D30" s="13"/>
      <c r="E30" s="13"/>
      <c r="F30" s="14">
        <f>SUM(F31+F36)</f>
        <v>1335569</v>
      </c>
    </row>
    <row r="31" spans="1:6" x14ac:dyDescent="0.2">
      <c r="A31" s="22" t="s">
        <v>40</v>
      </c>
      <c r="B31" s="16" t="s">
        <v>7</v>
      </c>
      <c r="C31" s="16" t="s">
        <v>39</v>
      </c>
      <c r="D31" s="16" t="s">
        <v>97</v>
      </c>
      <c r="E31" s="16"/>
      <c r="F31" s="17">
        <f>SUM(F32+F34+F40)</f>
        <v>334033</v>
      </c>
    </row>
    <row r="32" spans="1:6" ht="56.25" x14ac:dyDescent="0.2">
      <c r="A32" s="22" t="s">
        <v>96</v>
      </c>
      <c r="B32" s="23" t="s">
        <v>7</v>
      </c>
      <c r="C32" s="23" t="s">
        <v>39</v>
      </c>
      <c r="D32" s="23" t="s">
        <v>101</v>
      </c>
      <c r="E32" s="16"/>
      <c r="F32" s="17">
        <f>SUM(F33)</f>
        <v>330989</v>
      </c>
    </row>
    <row r="33" spans="1:6" x14ac:dyDescent="0.2">
      <c r="A33" s="22" t="s">
        <v>41</v>
      </c>
      <c r="B33" s="23" t="s">
        <v>7</v>
      </c>
      <c r="C33" s="23" t="s">
        <v>39</v>
      </c>
      <c r="D33" s="23" t="s">
        <v>101</v>
      </c>
      <c r="E33" s="16" t="s">
        <v>42</v>
      </c>
      <c r="F33" s="17">
        <v>330989</v>
      </c>
    </row>
    <row r="34" spans="1:6" ht="33.75" x14ac:dyDescent="0.2">
      <c r="A34" s="22" t="s">
        <v>43</v>
      </c>
      <c r="B34" s="23" t="s">
        <v>7</v>
      </c>
      <c r="C34" s="23" t="s">
        <v>39</v>
      </c>
      <c r="D34" s="23" t="s">
        <v>102</v>
      </c>
      <c r="E34" s="23"/>
      <c r="F34" s="17">
        <f>F35</f>
        <v>3044</v>
      </c>
    </row>
    <row r="35" spans="1:6" x14ac:dyDescent="0.2">
      <c r="A35" s="22" t="s">
        <v>18</v>
      </c>
      <c r="B35" s="23" t="s">
        <v>7</v>
      </c>
      <c r="C35" s="23" t="s">
        <v>39</v>
      </c>
      <c r="D35" s="23" t="s">
        <v>103</v>
      </c>
      <c r="E35" s="23" t="s">
        <v>19</v>
      </c>
      <c r="F35" s="17">
        <v>3044</v>
      </c>
    </row>
    <row r="36" spans="1:6" x14ac:dyDescent="0.2">
      <c r="A36" s="22" t="s">
        <v>11</v>
      </c>
      <c r="B36" s="23" t="s">
        <v>7</v>
      </c>
      <c r="C36" s="23" t="s">
        <v>39</v>
      </c>
      <c r="D36" s="23" t="s">
        <v>97</v>
      </c>
      <c r="E36" s="16"/>
      <c r="F36" s="17">
        <f>F37</f>
        <v>1001536</v>
      </c>
    </row>
    <row r="37" spans="1:6" ht="22.5" x14ac:dyDescent="0.2">
      <c r="A37" s="22" t="s">
        <v>44</v>
      </c>
      <c r="B37" s="23" t="s">
        <v>7</v>
      </c>
      <c r="C37" s="23" t="s">
        <v>39</v>
      </c>
      <c r="D37" s="23" t="s">
        <v>99</v>
      </c>
      <c r="E37" s="16"/>
      <c r="F37" s="17">
        <f>F38+F39</f>
        <v>1001536</v>
      </c>
    </row>
    <row r="38" spans="1:6" x14ac:dyDescent="0.2">
      <c r="A38" s="22" t="s">
        <v>18</v>
      </c>
      <c r="B38" s="23" t="s">
        <v>7</v>
      </c>
      <c r="C38" s="23" t="s">
        <v>39</v>
      </c>
      <c r="D38" s="23" t="s">
        <v>99</v>
      </c>
      <c r="E38" s="16" t="s">
        <v>19</v>
      </c>
      <c r="F38" s="17">
        <v>1001536</v>
      </c>
    </row>
    <row r="39" spans="1:6" x14ac:dyDescent="0.2">
      <c r="A39" s="22" t="s">
        <v>125</v>
      </c>
      <c r="B39" s="23" t="s">
        <v>7</v>
      </c>
      <c r="C39" s="23" t="s">
        <v>39</v>
      </c>
      <c r="D39" s="23" t="s">
        <v>99</v>
      </c>
      <c r="E39" s="16" t="s">
        <v>126</v>
      </c>
      <c r="F39" s="17">
        <v>0</v>
      </c>
    </row>
    <row r="40" spans="1:6" x14ac:dyDescent="0.2">
      <c r="A40" s="22" t="s">
        <v>130</v>
      </c>
      <c r="B40" s="23" t="s">
        <v>7</v>
      </c>
      <c r="C40" s="23" t="s">
        <v>39</v>
      </c>
      <c r="D40" s="23" t="s">
        <v>99</v>
      </c>
      <c r="E40" s="16" t="s">
        <v>134</v>
      </c>
      <c r="F40" s="17">
        <f>SUM(F41)</f>
        <v>0</v>
      </c>
    </row>
    <row r="41" spans="1:6" x14ac:dyDescent="0.2">
      <c r="A41" s="22" t="s">
        <v>131</v>
      </c>
      <c r="B41" s="23" t="s">
        <v>7</v>
      </c>
      <c r="C41" s="23" t="s">
        <v>39</v>
      </c>
      <c r="D41" s="23" t="s">
        <v>99</v>
      </c>
      <c r="E41" s="16" t="s">
        <v>133</v>
      </c>
      <c r="F41" s="17">
        <f>SUM(F42)</f>
        <v>0</v>
      </c>
    </row>
    <row r="42" spans="1:6" ht="22.5" x14ac:dyDescent="0.2">
      <c r="A42" s="22" t="s">
        <v>132</v>
      </c>
      <c r="B42" s="23" t="s">
        <v>7</v>
      </c>
      <c r="C42" s="23" t="s">
        <v>39</v>
      </c>
      <c r="D42" s="23" t="s">
        <v>99</v>
      </c>
      <c r="E42" s="16" t="s">
        <v>148</v>
      </c>
      <c r="F42" s="17">
        <v>0</v>
      </c>
    </row>
    <row r="43" spans="1:6" x14ac:dyDescent="0.2">
      <c r="A43" s="24" t="s">
        <v>45</v>
      </c>
      <c r="B43" s="25" t="s">
        <v>10</v>
      </c>
      <c r="C43" s="25" t="s">
        <v>8</v>
      </c>
      <c r="D43" s="23"/>
      <c r="E43" s="10"/>
      <c r="F43" s="11">
        <f>F44</f>
        <v>658573</v>
      </c>
    </row>
    <row r="44" spans="1:6" x14ac:dyDescent="0.2">
      <c r="A44" s="22" t="s">
        <v>46</v>
      </c>
      <c r="B44" s="23" t="s">
        <v>10</v>
      </c>
      <c r="C44" s="23" t="s">
        <v>17</v>
      </c>
      <c r="D44" s="23"/>
      <c r="E44" s="16"/>
      <c r="F44" s="17">
        <f>SUM(F45)</f>
        <v>658573</v>
      </c>
    </row>
    <row r="45" spans="1:6" ht="67.5" x14ac:dyDescent="0.2">
      <c r="A45" s="26" t="s">
        <v>47</v>
      </c>
      <c r="B45" s="23" t="s">
        <v>10</v>
      </c>
      <c r="C45" s="23" t="s">
        <v>17</v>
      </c>
      <c r="D45" s="23" t="s">
        <v>97</v>
      </c>
      <c r="E45" s="16"/>
      <c r="F45" s="17">
        <f>SUM(F46)</f>
        <v>658573</v>
      </c>
    </row>
    <row r="46" spans="1:6" ht="22.5" x14ac:dyDescent="0.2">
      <c r="A46" s="22" t="s">
        <v>48</v>
      </c>
      <c r="B46" s="23" t="s">
        <v>10</v>
      </c>
      <c r="C46" s="23" t="s">
        <v>17</v>
      </c>
      <c r="D46" s="23" t="s">
        <v>104</v>
      </c>
      <c r="E46" s="16"/>
      <c r="F46" s="17">
        <f>SUM(F47:F51)</f>
        <v>658573</v>
      </c>
    </row>
    <row r="47" spans="1:6" ht="22.5" x14ac:dyDescent="0.2">
      <c r="A47" s="18" t="s">
        <v>13</v>
      </c>
      <c r="B47" s="23" t="s">
        <v>10</v>
      </c>
      <c r="C47" s="23" t="s">
        <v>17</v>
      </c>
      <c r="D47" s="23" t="s">
        <v>104</v>
      </c>
      <c r="E47" s="16" t="s">
        <v>14</v>
      </c>
      <c r="F47" s="17">
        <v>496860</v>
      </c>
    </row>
    <row r="48" spans="1:6" ht="33.75" x14ac:dyDescent="0.2">
      <c r="A48" s="18" t="s">
        <v>95</v>
      </c>
      <c r="B48" s="23" t="s">
        <v>10</v>
      </c>
      <c r="C48" s="23" t="s">
        <v>17</v>
      </c>
      <c r="D48" s="23" t="s">
        <v>104</v>
      </c>
      <c r="E48" s="16" t="s">
        <v>15</v>
      </c>
      <c r="F48" s="17">
        <v>147635</v>
      </c>
    </row>
    <row r="49" spans="1:6" ht="22.5" x14ac:dyDescent="0.2">
      <c r="A49" s="18" t="s">
        <v>26</v>
      </c>
      <c r="B49" s="23" t="s">
        <v>10</v>
      </c>
      <c r="C49" s="23" t="s">
        <v>17</v>
      </c>
      <c r="D49" s="23" t="s">
        <v>104</v>
      </c>
      <c r="E49" s="16" t="s">
        <v>27</v>
      </c>
      <c r="F49" s="17">
        <v>7261</v>
      </c>
    </row>
    <row r="50" spans="1:6" x14ac:dyDescent="0.2">
      <c r="A50" s="22" t="s">
        <v>18</v>
      </c>
      <c r="B50" s="23" t="s">
        <v>10</v>
      </c>
      <c r="C50" s="23" t="s">
        <v>17</v>
      </c>
      <c r="D50" s="23" t="s">
        <v>104</v>
      </c>
      <c r="E50" s="16" t="s">
        <v>19</v>
      </c>
      <c r="F50" s="17">
        <v>3820.09</v>
      </c>
    </row>
    <row r="51" spans="1:6" x14ac:dyDescent="0.2">
      <c r="A51" s="22" t="s">
        <v>125</v>
      </c>
      <c r="B51" s="23" t="s">
        <v>10</v>
      </c>
      <c r="C51" s="23" t="s">
        <v>17</v>
      </c>
      <c r="D51" s="23" t="s">
        <v>104</v>
      </c>
      <c r="E51" s="16" t="s">
        <v>126</v>
      </c>
      <c r="F51" s="17">
        <v>2996.91</v>
      </c>
    </row>
    <row r="52" spans="1:6" ht="21" x14ac:dyDescent="0.2">
      <c r="A52" s="24" t="s">
        <v>49</v>
      </c>
      <c r="B52" s="25" t="s">
        <v>17</v>
      </c>
      <c r="C52" s="25" t="s">
        <v>8</v>
      </c>
      <c r="D52" s="25"/>
      <c r="E52" s="10"/>
      <c r="F52" s="11">
        <f>F53+F58</f>
        <v>3204075.15</v>
      </c>
    </row>
    <row r="53" spans="1:6" ht="33.75" x14ac:dyDescent="0.2">
      <c r="A53" s="27" t="s">
        <v>50</v>
      </c>
      <c r="B53" s="28" t="s">
        <v>17</v>
      </c>
      <c r="C53" s="28" t="s">
        <v>51</v>
      </c>
      <c r="D53" s="28" t="s">
        <v>123</v>
      </c>
      <c r="E53" s="13"/>
      <c r="F53" s="14">
        <f>SUM(F54)</f>
        <v>600000</v>
      </c>
    </row>
    <row r="54" spans="1:6" ht="33.75" x14ac:dyDescent="0.2">
      <c r="A54" s="22" t="s">
        <v>52</v>
      </c>
      <c r="B54" s="23" t="s">
        <v>17</v>
      </c>
      <c r="C54" s="23" t="s">
        <v>51</v>
      </c>
      <c r="D54" s="23" t="s">
        <v>123</v>
      </c>
      <c r="E54" s="23"/>
      <c r="F54" s="17">
        <f>SUM(F55)</f>
        <v>600000</v>
      </c>
    </row>
    <row r="55" spans="1:6" x14ac:dyDescent="0.2">
      <c r="A55" s="22" t="s">
        <v>18</v>
      </c>
      <c r="B55" s="23" t="s">
        <v>17</v>
      </c>
      <c r="C55" s="23" t="s">
        <v>51</v>
      </c>
      <c r="D55" s="23" t="s">
        <v>123</v>
      </c>
      <c r="E55" s="23"/>
      <c r="F55" s="17">
        <f>SUM(F56)</f>
        <v>600000</v>
      </c>
    </row>
    <row r="56" spans="1:6" ht="22.5" x14ac:dyDescent="0.2">
      <c r="A56" s="22" t="s">
        <v>92</v>
      </c>
      <c r="B56" s="23" t="s">
        <v>17</v>
      </c>
      <c r="C56" s="23" t="s">
        <v>51</v>
      </c>
      <c r="D56" s="23" t="s">
        <v>123</v>
      </c>
      <c r="E56" s="23"/>
      <c r="F56" s="17">
        <f>SUM(F57)</f>
        <v>600000</v>
      </c>
    </row>
    <row r="57" spans="1:6" x14ac:dyDescent="0.2">
      <c r="A57" s="22" t="s">
        <v>18</v>
      </c>
      <c r="B57" s="23" t="s">
        <v>17</v>
      </c>
      <c r="C57" s="23" t="s">
        <v>51</v>
      </c>
      <c r="D57" s="23" t="s">
        <v>123</v>
      </c>
      <c r="E57" s="23" t="s">
        <v>19</v>
      </c>
      <c r="F57" s="17">
        <v>600000</v>
      </c>
    </row>
    <row r="58" spans="1:6" x14ac:dyDescent="0.2">
      <c r="A58" s="27" t="s">
        <v>53</v>
      </c>
      <c r="B58" s="28" t="s">
        <v>17</v>
      </c>
      <c r="C58" s="28" t="s">
        <v>54</v>
      </c>
      <c r="D58" s="28"/>
      <c r="E58" s="13"/>
      <c r="F58" s="14">
        <f>F59</f>
        <v>2604075.15</v>
      </c>
    </row>
    <row r="59" spans="1:6" x14ac:dyDescent="0.2">
      <c r="A59" s="26" t="s">
        <v>55</v>
      </c>
      <c r="B59" s="23" t="s">
        <v>17</v>
      </c>
      <c r="C59" s="23" t="s">
        <v>54</v>
      </c>
      <c r="D59" s="23" t="s">
        <v>97</v>
      </c>
      <c r="E59" s="16"/>
      <c r="F59" s="17">
        <f>F60</f>
        <v>2604075.15</v>
      </c>
    </row>
    <row r="60" spans="1:6" ht="33.75" x14ac:dyDescent="0.2">
      <c r="A60" s="26" t="s">
        <v>56</v>
      </c>
      <c r="B60" s="23" t="s">
        <v>17</v>
      </c>
      <c r="C60" s="23" t="s">
        <v>54</v>
      </c>
      <c r="D60" s="23" t="s">
        <v>105</v>
      </c>
      <c r="E60" s="16"/>
      <c r="F60" s="17">
        <f>SUM(F61:F62)</f>
        <v>2604075.15</v>
      </c>
    </row>
    <row r="61" spans="1:6" x14ac:dyDescent="0.2">
      <c r="A61" s="22" t="s">
        <v>18</v>
      </c>
      <c r="B61" s="23" t="s">
        <v>17</v>
      </c>
      <c r="C61" s="23" t="s">
        <v>54</v>
      </c>
      <c r="D61" s="23" t="s">
        <v>105</v>
      </c>
      <c r="E61" s="16" t="s">
        <v>19</v>
      </c>
      <c r="F61" s="17">
        <v>2553585.12</v>
      </c>
    </row>
    <row r="62" spans="1:6" x14ac:dyDescent="0.2">
      <c r="A62" s="22" t="s">
        <v>125</v>
      </c>
      <c r="B62" s="23" t="s">
        <v>17</v>
      </c>
      <c r="C62" s="23" t="s">
        <v>54</v>
      </c>
      <c r="D62" s="23" t="s">
        <v>105</v>
      </c>
      <c r="E62" s="16" t="s">
        <v>126</v>
      </c>
      <c r="F62" s="17">
        <v>50490.03</v>
      </c>
    </row>
    <row r="63" spans="1:6" x14ac:dyDescent="0.2">
      <c r="A63" s="24" t="s">
        <v>57</v>
      </c>
      <c r="B63" s="25" t="s">
        <v>21</v>
      </c>
      <c r="C63" s="25" t="s">
        <v>8</v>
      </c>
      <c r="D63" s="23"/>
      <c r="E63" s="10"/>
      <c r="F63" s="11">
        <f>F64+F74</f>
        <v>31600807.059999999</v>
      </c>
    </row>
    <row r="64" spans="1:6" x14ac:dyDescent="0.2">
      <c r="A64" s="27" t="s">
        <v>58</v>
      </c>
      <c r="B64" s="28" t="s">
        <v>21</v>
      </c>
      <c r="C64" s="28" t="s">
        <v>51</v>
      </c>
      <c r="D64" s="28"/>
      <c r="E64" s="13"/>
      <c r="F64" s="14">
        <f>F68+F65+F72</f>
        <v>31100807.059999999</v>
      </c>
    </row>
    <row r="65" spans="1:7" x14ac:dyDescent="0.2">
      <c r="A65" s="22" t="s">
        <v>40</v>
      </c>
      <c r="B65" s="23" t="s">
        <v>21</v>
      </c>
      <c r="C65" s="23" t="s">
        <v>51</v>
      </c>
      <c r="D65" s="23" t="s">
        <v>97</v>
      </c>
      <c r="E65" s="16"/>
      <c r="F65" s="17">
        <f>SUM(F66)</f>
        <v>7314692</v>
      </c>
    </row>
    <row r="66" spans="1:7" ht="45" x14ac:dyDescent="0.2">
      <c r="A66" s="22" t="s">
        <v>59</v>
      </c>
      <c r="B66" s="23" t="s">
        <v>21</v>
      </c>
      <c r="C66" s="23" t="s">
        <v>51</v>
      </c>
      <c r="D66" s="23" t="s">
        <v>106</v>
      </c>
      <c r="E66" s="16"/>
      <c r="F66" s="17">
        <f>SUM(F67)</f>
        <v>7314692</v>
      </c>
    </row>
    <row r="67" spans="1:7" x14ac:dyDescent="0.2">
      <c r="A67" s="22" t="s">
        <v>18</v>
      </c>
      <c r="B67" s="23" t="s">
        <v>21</v>
      </c>
      <c r="C67" s="23" t="s">
        <v>51</v>
      </c>
      <c r="D67" s="23" t="s">
        <v>106</v>
      </c>
      <c r="E67" s="16" t="s">
        <v>19</v>
      </c>
      <c r="F67" s="17">
        <v>7314692</v>
      </c>
    </row>
    <row r="68" spans="1:7" x14ac:dyDescent="0.2">
      <c r="A68" s="29" t="s">
        <v>55</v>
      </c>
      <c r="B68" s="23" t="s">
        <v>21</v>
      </c>
      <c r="C68" s="23" t="s">
        <v>51</v>
      </c>
      <c r="D68" s="23" t="s">
        <v>97</v>
      </c>
      <c r="E68" s="16"/>
      <c r="F68" s="17">
        <f>SUM(F69)</f>
        <v>23786115.059999999</v>
      </c>
    </row>
    <row r="69" spans="1:7" ht="33.75" x14ac:dyDescent="0.2">
      <c r="A69" s="22" t="s">
        <v>60</v>
      </c>
      <c r="B69" s="23" t="s">
        <v>21</v>
      </c>
      <c r="C69" s="23" t="s">
        <v>51</v>
      </c>
      <c r="D69" s="23" t="s">
        <v>122</v>
      </c>
      <c r="E69" s="16"/>
      <c r="F69" s="17">
        <f>SUM(F70:F71)</f>
        <v>23786115.059999999</v>
      </c>
    </row>
    <row r="70" spans="1:7" ht="20.25" customHeight="1" x14ac:dyDescent="0.2">
      <c r="A70" s="22" t="s">
        <v>18</v>
      </c>
      <c r="B70" s="23" t="s">
        <v>61</v>
      </c>
      <c r="C70" s="23" t="s">
        <v>51</v>
      </c>
      <c r="D70" s="23" t="s">
        <v>107</v>
      </c>
      <c r="E70" s="16" t="s">
        <v>19</v>
      </c>
      <c r="F70" s="17">
        <v>23786115.059999999</v>
      </c>
    </row>
    <row r="71" spans="1:7" ht="22.5" x14ac:dyDescent="0.2">
      <c r="A71" s="22" t="s">
        <v>72</v>
      </c>
      <c r="B71" s="23" t="s">
        <v>61</v>
      </c>
      <c r="C71" s="23" t="s">
        <v>51</v>
      </c>
      <c r="D71" s="23" t="s">
        <v>107</v>
      </c>
      <c r="E71" s="16" t="s">
        <v>80</v>
      </c>
      <c r="F71" s="17">
        <v>0</v>
      </c>
    </row>
    <row r="72" spans="1:7" ht="22.5" x14ac:dyDescent="0.2">
      <c r="A72" s="22" t="s">
        <v>165</v>
      </c>
      <c r="B72" s="23" t="s">
        <v>21</v>
      </c>
      <c r="C72" s="23" t="s">
        <v>51</v>
      </c>
      <c r="D72" s="23" t="s">
        <v>164</v>
      </c>
      <c r="E72" s="16"/>
      <c r="F72" s="17">
        <f>SUM(F73)</f>
        <v>0</v>
      </c>
    </row>
    <row r="73" spans="1:7" x14ac:dyDescent="0.2">
      <c r="A73" s="22" t="s">
        <v>18</v>
      </c>
      <c r="B73" s="23" t="s">
        <v>21</v>
      </c>
      <c r="C73" s="23" t="s">
        <v>51</v>
      </c>
      <c r="D73" s="23" t="s">
        <v>164</v>
      </c>
      <c r="E73" s="16" t="s">
        <v>19</v>
      </c>
      <c r="F73" s="17">
        <v>0</v>
      </c>
    </row>
    <row r="74" spans="1:7" x14ac:dyDescent="0.2">
      <c r="A74" s="27" t="s">
        <v>62</v>
      </c>
      <c r="B74" s="28" t="s">
        <v>21</v>
      </c>
      <c r="C74" s="28" t="s">
        <v>63</v>
      </c>
      <c r="D74" s="28"/>
      <c r="E74" s="13"/>
      <c r="F74" s="14">
        <f>F75</f>
        <v>500000</v>
      </c>
      <c r="G74" s="6"/>
    </row>
    <row r="75" spans="1:7" x14ac:dyDescent="0.2">
      <c r="A75" s="30" t="s">
        <v>11</v>
      </c>
      <c r="B75" s="23" t="s">
        <v>21</v>
      </c>
      <c r="C75" s="23" t="s">
        <v>63</v>
      </c>
      <c r="D75" s="23" t="s">
        <v>97</v>
      </c>
      <c r="E75" s="16"/>
      <c r="F75" s="17">
        <f>F76+F78</f>
        <v>500000</v>
      </c>
    </row>
    <row r="76" spans="1:7" x14ac:dyDescent="0.2">
      <c r="A76" s="22" t="s">
        <v>64</v>
      </c>
      <c r="B76" s="23" t="s">
        <v>21</v>
      </c>
      <c r="C76" s="23" t="s">
        <v>63</v>
      </c>
      <c r="D76" s="23" t="s">
        <v>108</v>
      </c>
      <c r="E76" s="16"/>
      <c r="F76" s="17">
        <f>F77</f>
        <v>400000</v>
      </c>
    </row>
    <row r="77" spans="1:7" x14ac:dyDescent="0.2">
      <c r="A77" s="22" t="s">
        <v>18</v>
      </c>
      <c r="B77" s="23" t="s">
        <v>21</v>
      </c>
      <c r="C77" s="23" t="s">
        <v>63</v>
      </c>
      <c r="D77" s="23" t="s">
        <v>108</v>
      </c>
      <c r="E77" s="16" t="s">
        <v>19</v>
      </c>
      <c r="F77" s="17">
        <v>400000</v>
      </c>
    </row>
    <row r="78" spans="1:7" ht="33.75" x14ac:dyDescent="0.2">
      <c r="A78" s="31" t="s">
        <v>65</v>
      </c>
      <c r="B78" s="23" t="s">
        <v>21</v>
      </c>
      <c r="C78" s="23" t="s">
        <v>63</v>
      </c>
      <c r="D78" s="23" t="s">
        <v>109</v>
      </c>
      <c r="E78" s="16"/>
      <c r="F78" s="17">
        <f>SUM(F79)</f>
        <v>100000</v>
      </c>
    </row>
    <row r="79" spans="1:7" x14ac:dyDescent="0.2">
      <c r="A79" s="22" t="s">
        <v>18</v>
      </c>
      <c r="B79" s="23" t="s">
        <v>21</v>
      </c>
      <c r="C79" s="23" t="s">
        <v>63</v>
      </c>
      <c r="D79" s="23" t="s">
        <v>109</v>
      </c>
      <c r="E79" s="16" t="s">
        <v>19</v>
      </c>
      <c r="F79" s="17">
        <v>100000</v>
      </c>
    </row>
    <row r="80" spans="1:7" x14ac:dyDescent="0.2">
      <c r="A80" s="24" t="s">
        <v>66</v>
      </c>
      <c r="B80" s="25" t="s">
        <v>67</v>
      </c>
      <c r="C80" s="25" t="s">
        <v>8</v>
      </c>
      <c r="D80" s="23"/>
      <c r="E80" s="10"/>
      <c r="F80" s="11">
        <f>SUM(F96,F85,F81)</f>
        <v>66990179.289999999</v>
      </c>
    </row>
    <row r="81" spans="1:7" x14ac:dyDescent="0.2">
      <c r="A81" s="27" t="s">
        <v>68</v>
      </c>
      <c r="B81" s="28" t="s">
        <v>67</v>
      </c>
      <c r="C81" s="28" t="s">
        <v>7</v>
      </c>
      <c r="D81" s="28"/>
      <c r="E81" s="13"/>
      <c r="F81" s="14">
        <f>F82</f>
        <v>0</v>
      </c>
    </row>
    <row r="82" spans="1:7" x14ac:dyDescent="0.2">
      <c r="A82" s="22" t="s">
        <v>40</v>
      </c>
      <c r="B82" s="23" t="s">
        <v>67</v>
      </c>
      <c r="C82" s="23" t="s">
        <v>7</v>
      </c>
      <c r="D82" s="23" t="s">
        <v>97</v>
      </c>
      <c r="E82" s="16"/>
      <c r="F82" s="17">
        <f>F83</f>
        <v>0</v>
      </c>
    </row>
    <row r="83" spans="1:7" ht="78.75" x14ac:dyDescent="0.2">
      <c r="A83" s="22" t="s">
        <v>69</v>
      </c>
      <c r="B83" s="23" t="s">
        <v>67</v>
      </c>
      <c r="C83" s="23" t="s">
        <v>7</v>
      </c>
      <c r="D83" s="23" t="s">
        <v>110</v>
      </c>
      <c r="E83" s="16"/>
      <c r="F83" s="17">
        <f>SUM(F84)</f>
        <v>0</v>
      </c>
    </row>
    <row r="84" spans="1:7" x14ac:dyDescent="0.2">
      <c r="A84" s="22" t="s">
        <v>18</v>
      </c>
      <c r="B84" s="23" t="s">
        <v>67</v>
      </c>
      <c r="C84" s="23" t="s">
        <v>7</v>
      </c>
      <c r="D84" s="23" t="s">
        <v>110</v>
      </c>
      <c r="E84" s="16" t="s">
        <v>19</v>
      </c>
      <c r="F84" s="17">
        <v>0</v>
      </c>
    </row>
    <row r="85" spans="1:7" x14ac:dyDescent="0.2">
      <c r="A85" s="32" t="s">
        <v>70</v>
      </c>
      <c r="B85" s="28" t="s">
        <v>67</v>
      </c>
      <c r="C85" s="28" t="s">
        <v>10</v>
      </c>
      <c r="D85" s="28"/>
      <c r="E85" s="13"/>
      <c r="F85" s="33">
        <f>F86+F89+F91</f>
        <v>8753784</v>
      </c>
    </row>
    <row r="86" spans="1:7" x14ac:dyDescent="0.2">
      <c r="A86" s="22" t="s">
        <v>40</v>
      </c>
      <c r="B86" s="23" t="s">
        <v>67</v>
      </c>
      <c r="C86" s="23" t="s">
        <v>10</v>
      </c>
      <c r="D86" s="23" t="s">
        <v>97</v>
      </c>
      <c r="E86" s="16"/>
      <c r="F86" s="17">
        <f>F87</f>
        <v>2753784</v>
      </c>
    </row>
    <row r="87" spans="1:7" ht="67.5" x14ac:dyDescent="0.2">
      <c r="A87" s="27" t="s">
        <v>71</v>
      </c>
      <c r="B87" s="28" t="s">
        <v>67</v>
      </c>
      <c r="C87" s="28" t="s">
        <v>10</v>
      </c>
      <c r="D87" s="28" t="s">
        <v>111</v>
      </c>
      <c r="E87" s="13"/>
      <c r="F87" s="14">
        <f>F88</f>
        <v>2753784</v>
      </c>
      <c r="G87" s="6"/>
    </row>
    <row r="88" spans="1:7" x14ac:dyDescent="0.2">
      <c r="A88" s="22" t="s">
        <v>18</v>
      </c>
      <c r="B88" s="23" t="s">
        <v>67</v>
      </c>
      <c r="C88" s="23" t="s">
        <v>10</v>
      </c>
      <c r="D88" s="23" t="s">
        <v>111</v>
      </c>
      <c r="E88" s="16" t="s">
        <v>19</v>
      </c>
      <c r="F88" s="17">
        <v>2753784</v>
      </c>
    </row>
    <row r="89" spans="1:7" x14ac:dyDescent="0.2">
      <c r="A89" s="29" t="s">
        <v>55</v>
      </c>
      <c r="B89" s="23" t="s">
        <v>67</v>
      </c>
      <c r="C89" s="23" t="s">
        <v>10</v>
      </c>
      <c r="D89" s="23" t="s">
        <v>97</v>
      </c>
      <c r="E89" s="16"/>
      <c r="F89" s="17">
        <f>SUM(F90)</f>
        <v>6000000</v>
      </c>
    </row>
    <row r="90" spans="1:7" x14ac:dyDescent="0.2">
      <c r="A90" s="22" t="s">
        <v>18</v>
      </c>
      <c r="B90" s="23" t="s">
        <v>67</v>
      </c>
      <c r="C90" s="23" t="s">
        <v>10</v>
      </c>
      <c r="D90" s="23" t="s">
        <v>124</v>
      </c>
      <c r="E90" s="16" t="s">
        <v>19</v>
      </c>
      <c r="F90" s="17">
        <v>6000000</v>
      </c>
    </row>
    <row r="91" spans="1:7" ht="33.75" x14ac:dyDescent="0.2">
      <c r="A91" s="27" t="s">
        <v>135</v>
      </c>
      <c r="B91" s="28" t="s">
        <v>67</v>
      </c>
      <c r="C91" s="28" t="s">
        <v>10</v>
      </c>
      <c r="D91" s="28" t="s">
        <v>136</v>
      </c>
      <c r="E91" s="13" t="s">
        <v>137</v>
      </c>
      <c r="F91" s="14"/>
    </row>
    <row r="92" spans="1:7" ht="22.5" x14ac:dyDescent="0.2">
      <c r="A92" s="22" t="s">
        <v>138</v>
      </c>
      <c r="B92" s="23" t="s">
        <v>67</v>
      </c>
      <c r="C92" s="23" t="s">
        <v>10</v>
      </c>
      <c r="D92" s="23" t="s">
        <v>139</v>
      </c>
      <c r="E92" s="16" t="s">
        <v>137</v>
      </c>
      <c r="F92" s="17">
        <f>SUM(F93)</f>
        <v>0</v>
      </c>
    </row>
    <row r="93" spans="1:7" x14ac:dyDescent="0.2">
      <c r="A93" s="22" t="s">
        <v>130</v>
      </c>
      <c r="B93" s="23" t="s">
        <v>67</v>
      </c>
      <c r="C93" s="23" t="s">
        <v>10</v>
      </c>
      <c r="D93" s="23" t="s">
        <v>139</v>
      </c>
      <c r="E93" s="16" t="s">
        <v>134</v>
      </c>
      <c r="F93" s="17">
        <f>SUM(F94)</f>
        <v>0</v>
      </c>
      <c r="G93" s="6"/>
    </row>
    <row r="94" spans="1:7" ht="33.75" x14ac:dyDescent="0.2">
      <c r="A94" s="22" t="s">
        <v>140</v>
      </c>
      <c r="B94" s="23" t="s">
        <v>67</v>
      </c>
      <c r="C94" s="23" t="s">
        <v>10</v>
      </c>
      <c r="D94" s="23" t="s">
        <v>139</v>
      </c>
      <c r="E94" s="16" t="s">
        <v>141</v>
      </c>
      <c r="F94" s="17">
        <f>SUM(F95)</f>
        <v>0</v>
      </c>
    </row>
    <row r="95" spans="1:7" ht="45" x14ac:dyDescent="0.2">
      <c r="A95" s="22" t="s">
        <v>142</v>
      </c>
      <c r="B95" s="23" t="s">
        <v>67</v>
      </c>
      <c r="C95" s="23" t="s">
        <v>10</v>
      </c>
      <c r="D95" s="23" t="s">
        <v>139</v>
      </c>
      <c r="E95" s="16" t="s">
        <v>143</v>
      </c>
      <c r="F95" s="17">
        <v>0</v>
      </c>
    </row>
    <row r="96" spans="1:7" x14ac:dyDescent="0.2">
      <c r="A96" s="34" t="s">
        <v>73</v>
      </c>
      <c r="B96" s="28" t="s">
        <v>67</v>
      </c>
      <c r="C96" s="28" t="s">
        <v>17</v>
      </c>
      <c r="D96" s="28"/>
      <c r="E96" s="13"/>
      <c r="F96" s="33">
        <f>F97+F106+F117+F102+F104+F122</f>
        <v>58236395.289999999</v>
      </c>
    </row>
    <row r="97" spans="1:6" x14ac:dyDescent="0.2">
      <c r="A97" s="22" t="s">
        <v>40</v>
      </c>
      <c r="B97" s="23" t="s">
        <v>67</v>
      </c>
      <c r="C97" s="23" t="s">
        <v>17</v>
      </c>
      <c r="D97" s="23" t="s">
        <v>97</v>
      </c>
      <c r="E97" s="16"/>
      <c r="F97" s="17">
        <f>F98+F100</f>
        <v>2085790</v>
      </c>
    </row>
    <row r="98" spans="1:6" ht="22.5" x14ac:dyDescent="0.2">
      <c r="A98" s="22" t="s">
        <v>74</v>
      </c>
      <c r="B98" s="23" t="s">
        <v>67</v>
      </c>
      <c r="C98" s="23" t="s">
        <v>17</v>
      </c>
      <c r="D98" s="23" t="s">
        <v>112</v>
      </c>
      <c r="E98" s="23"/>
      <c r="F98" s="17">
        <f>F99</f>
        <v>1988660</v>
      </c>
    </row>
    <row r="99" spans="1:6" x14ac:dyDescent="0.2">
      <c r="A99" s="22" t="s">
        <v>18</v>
      </c>
      <c r="B99" s="23" t="s">
        <v>67</v>
      </c>
      <c r="C99" s="23" t="s">
        <v>17</v>
      </c>
      <c r="D99" s="23" t="s">
        <v>112</v>
      </c>
      <c r="E99" s="23" t="s">
        <v>19</v>
      </c>
      <c r="F99" s="17">
        <v>1988660</v>
      </c>
    </row>
    <row r="100" spans="1:6" ht="33.75" x14ac:dyDescent="0.2">
      <c r="A100" s="22" t="s">
        <v>75</v>
      </c>
      <c r="B100" s="23" t="s">
        <v>67</v>
      </c>
      <c r="C100" s="23" t="s">
        <v>17</v>
      </c>
      <c r="D100" s="23" t="s">
        <v>113</v>
      </c>
      <c r="E100" s="23"/>
      <c r="F100" s="17">
        <f>F101</f>
        <v>97130</v>
      </c>
    </row>
    <row r="101" spans="1:6" x14ac:dyDescent="0.2">
      <c r="A101" s="22" t="s">
        <v>18</v>
      </c>
      <c r="B101" s="23" t="s">
        <v>67</v>
      </c>
      <c r="C101" s="23" t="s">
        <v>17</v>
      </c>
      <c r="D101" s="23" t="s">
        <v>113</v>
      </c>
      <c r="E101" s="23" t="s">
        <v>19</v>
      </c>
      <c r="F101" s="17">
        <v>97130</v>
      </c>
    </row>
    <row r="102" spans="1:6" ht="33.75" x14ac:dyDescent="0.2">
      <c r="A102" s="22" t="s">
        <v>161</v>
      </c>
      <c r="B102" s="23" t="s">
        <v>67</v>
      </c>
      <c r="C102" s="23" t="s">
        <v>17</v>
      </c>
      <c r="D102" s="23" t="s">
        <v>159</v>
      </c>
      <c r="E102" s="23"/>
      <c r="F102" s="17">
        <f>SUM(F103)</f>
        <v>0</v>
      </c>
    </row>
    <row r="103" spans="1:6" x14ac:dyDescent="0.2">
      <c r="A103" s="22" t="s">
        <v>18</v>
      </c>
      <c r="B103" s="23" t="s">
        <v>67</v>
      </c>
      <c r="C103" s="23" t="s">
        <v>17</v>
      </c>
      <c r="D103" s="23" t="s">
        <v>159</v>
      </c>
      <c r="E103" s="23" t="s">
        <v>19</v>
      </c>
      <c r="F103" s="17">
        <v>0</v>
      </c>
    </row>
    <row r="104" spans="1:6" ht="45" x14ac:dyDescent="0.2">
      <c r="A104" s="22" t="s">
        <v>162</v>
      </c>
      <c r="B104" s="23" t="s">
        <v>67</v>
      </c>
      <c r="C104" s="23" t="s">
        <v>17</v>
      </c>
      <c r="D104" s="23" t="s">
        <v>160</v>
      </c>
      <c r="E104" s="23"/>
      <c r="F104" s="17">
        <f>SUM(F105)</f>
        <v>0</v>
      </c>
    </row>
    <row r="105" spans="1:6" x14ac:dyDescent="0.2">
      <c r="A105" s="22" t="s">
        <v>18</v>
      </c>
      <c r="B105" s="23" t="s">
        <v>67</v>
      </c>
      <c r="C105" s="23" t="s">
        <v>17</v>
      </c>
      <c r="D105" s="23" t="s">
        <v>160</v>
      </c>
      <c r="E105" s="23" t="s">
        <v>19</v>
      </c>
      <c r="F105" s="17">
        <v>0</v>
      </c>
    </row>
    <row r="106" spans="1:6" x14ac:dyDescent="0.2">
      <c r="A106" s="29" t="s">
        <v>55</v>
      </c>
      <c r="B106" s="23" t="s">
        <v>67</v>
      </c>
      <c r="C106" s="23" t="s">
        <v>17</v>
      </c>
      <c r="D106" s="23" t="s">
        <v>97</v>
      </c>
      <c r="E106" s="35"/>
      <c r="F106" s="17">
        <f>F107+F110+F113+F115</f>
        <v>55650605.289999999</v>
      </c>
    </row>
    <row r="107" spans="1:6" x14ac:dyDescent="0.2">
      <c r="A107" s="36" t="s">
        <v>76</v>
      </c>
      <c r="B107" s="23" t="s">
        <v>67</v>
      </c>
      <c r="C107" s="23" t="s">
        <v>17</v>
      </c>
      <c r="D107" s="23" t="s">
        <v>114</v>
      </c>
      <c r="E107" s="16"/>
      <c r="F107" s="17">
        <f>SUM(F108:F109)</f>
        <v>17834674.289999999</v>
      </c>
    </row>
    <row r="108" spans="1:6" x14ac:dyDescent="0.2">
      <c r="A108" s="22" t="s">
        <v>18</v>
      </c>
      <c r="B108" s="23" t="s">
        <v>67</v>
      </c>
      <c r="C108" s="23" t="s">
        <v>17</v>
      </c>
      <c r="D108" s="23" t="s">
        <v>114</v>
      </c>
      <c r="E108" s="16" t="s">
        <v>19</v>
      </c>
      <c r="F108" s="17">
        <v>10334939.609999999</v>
      </c>
    </row>
    <row r="109" spans="1:6" x14ac:dyDescent="0.2">
      <c r="A109" s="22" t="s">
        <v>125</v>
      </c>
      <c r="B109" s="23" t="s">
        <v>67</v>
      </c>
      <c r="C109" s="23" t="s">
        <v>17</v>
      </c>
      <c r="D109" s="23" t="s">
        <v>114</v>
      </c>
      <c r="E109" s="16" t="s">
        <v>126</v>
      </c>
      <c r="F109" s="17">
        <v>7499734.6799999997</v>
      </c>
    </row>
    <row r="110" spans="1:6" x14ac:dyDescent="0.2">
      <c r="A110" s="37" t="s">
        <v>77</v>
      </c>
      <c r="B110" s="23" t="s">
        <v>67</v>
      </c>
      <c r="C110" s="23" t="s">
        <v>17</v>
      </c>
      <c r="D110" s="23" t="s">
        <v>115</v>
      </c>
      <c r="E110" s="16"/>
      <c r="F110" s="17">
        <f>F111+F112</f>
        <v>2700000</v>
      </c>
    </row>
    <row r="111" spans="1:6" x14ac:dyDescent="0.2">
      <c r="A111" s="22" t="s">
        <v>18</v>
      </c>
      <c r="B111" s="23" t="s">
        <v>67</v>
      </c>
      <c r="C111" s="23" t="s">
        <v>17</v>
      </c>
      <c r="D111" s="23" t="s">
        <v>115</v>
      </c>
      <c r="E111" s="16" t="s">
        <v>19</v>
      </c>
      <c r="F111" s="17">
        <v>2700000</v>
      </c>
    </row>
    <row r="112" spans="1:6" x14ac:dyDescent="0.2">
      <c r="A112" s="22" t="s">
        <v>18</v>
      </c>
      <c r="B112" s="23" t="s">
        <v>67</v>
      </c>
      <c r="C112" s="23" t="s">
        <v>17</v>
      </c>
      <c r="D112" s="23" t="s">
        <v>115</v>
      </c>
      <c r="E112" s="16" t="s">
        <v>126</v>
      </c>
      <c r="F112" s="17">
        <v>0</v>
      </c>
    </row>
    <row r="113" spans="1:6" x14ac:dyDescent="0.2">
      <c r="A113" s="22" t="s">
        <v>78</v>
      </c>
      <c r="B113" s="23" t="s">
        <v>67</v>
      </c>
      <c r="C113" s="23" t="s">
        <v>17</v>
      </c>
      <c r="D113" s="23" t="s">
        <v>116</v>
      </c>
      <c r="E113" s="16"/>
      <c r="F113" s="17">
        <f>SUM(F114)</f>
        <v>500000</v>
      </c>
    </row>
    <row r="114" spans="1:6" x14ac:dyDescent="0.2">
      <c r="A114" s="22" t="s">
        <v>18</v>
      </c>
      <c r="B114" s="23" t="s">
        <v>67</v>
      </c>
      <c r="C114" s="23" t="s">
        <v>17</v>
      </c>
      <c r="D114" s="23" t="s">
        <v>116</v>
      </c>
      <c r="E114" s="16" t="s">
        <v>19</v>
      </c>
      <c r="F114" s="17">
        <v>500000</v>
      </c>
    </row>
    <row r="115" spans="1:6" x14ac:dyDescent="0.2">
      <c r="A115" s="22" t="s">
        <v>79</v>
      </c>
      <c r="B115" s="23" t="s">
        <v>67</v>
      </c>
      <c r="C115" s="23" t="s">
        <v>17</v>
      </c>
      <c r="D115" s="23" t="s">
        <v>117</v>
      </c>
      <c r="E115" s="16"/>
      <c r="F115" s="17">
        <f>SUM(F116:F116)</f>
        <v>34615931</v>
      </c>
    </row>
    <row r="116" spans="1:6" x14ac:dyDescent="0.2">
      <c r="A116" s="22" t="s">
        <v>18</v>
      </c>
      <c r="B116" s="23" t="s">
        <v>67</v>
      </c>
      <c r="C116" s="23" t="s">
        <v>17</v>
      </c>
      <c r="D116" s="23" t="s">
        <v>117</v>
      </c>
      <c r="E116" s="16" t="s">
        <v>19</v>
      </c>
      <c r="F116" s="17">
        <v>34615931</v>
      </c>
    </row>
    <row r="117" spans="1:6" x14ac:dyDescent="0.2">
      <c r="A117" s="22" t="s">
        <v>156</v>
      </c>
      <c r="B117" s="23" t="s">
        <v>67</v>
      </c>
      <c r="C117" s="23" t="s">
        <v>17</v>
      </c>
      <c r="D117" s="23" t="s">
        <v>155</v>
      </c>
      <c r="E117" s="16"/>
      <c r="F117" s="17">
        <f>SUM(F120+F118)</f>
        <v>0</v>
      </c>
    </row>
    <row r="118" spans="1:6" ht="33.75" x14ac:dyDescent="0.2">
      <c r="A118" s="40" t="s">
        <v>157</v>
      </c>
      <c r="B118" s="23" t="s">
        <v>67</v>
      </c>
      <c r="C118" s="23" t="s">
        <v>17</v>
      </c>
      <c r="D118" s="23" t="s">
        <v>166</v>
      </c>
      <c r="E118" s="16" t="s">
        <v>137</v>
      </c>
      <c r="F118" s="17">
        <f>SUM(F119)</f>
        <v>0</v>
      </c>
    </row>
    <row r="119" spans="1:6" ht="21" customHeight="1" x14ac:dyDescent="0.2">
      <c r="A119" s="22" t="s">
        <v>18</v>
      </c>
      <c r="B119" s="23" t="s">
        <v>67</v>
      </c>
      <c r="C119" s="23" t="s">
        <v>17</v>
      </c>
      <c r="D119" s="23" t="s">
        <v>166</v>
      </c>
      <c r="E119" s="16" t="s">
        <v>19</v>
      </c>
      <c r="F119" s="17">
        <v>0</v>
      </c>
    </row>
    <row r="120" spans="1:6" ht="33.75" x14ac:dyDescent="0.2">
      <c r="A120" s="40" t="s">
        <v>158</v>
      </c>
      <c r="B120" s="23" t="s">
        <v>67</v>
      </c>
      <c r="C120" s="23" t="s">
        <v>17</v>
      </c>
      <c r="D120" s="23" t="s">
        <v>154</v>
      </c>
      <c r="E120" s="16" t="s">
        <v>137</v>
      </c>
      <c r="F120" s="17">
        <f>SUM(F121)</f>
        <v>0</v>
      </c>
    </row>
    <row r="121" spans="1:6" ht="18" customHeight="1" x14ac:dyDescent="0.2">
      <c r="A121" s="22" t="s">
        <v>18</v>
      </c>
      <c r="B121" s="23" t="s">
        <v>67</v>
      </c>
      <c r="C121" s="23" t="s">
        <v>17</v>
      </c>
      <c r="D121" s="23" t="s">
        <v>154</v>
      </c>
      <c r="E121" s="16" t="s">
        <v>19</v>
      </c>
      <c r="F121" s="17">
        <v>0</v>
      </c>
    </row>
    <row r="122" spans="1:6" ht="18" customHeight="1" x14ac:dyDescent="0.2">
      <c r="A122" s="22" t="s">
        <v>161</v>
      </c>
      <c r="B122" s="23" t="s">
        <v>67</v>
      </c>
      <c r="C122" s="23" t="s">
        <v>17</v>
      </c>
      <c r="D122" s="23" t="s">
        <v>163</v>
      </c>
      <c r="E122" s="23" t="s">
        <v>19</v>
      </c>
      <c r="F122" s="17">
        <v>500000</v>
      </c>
    </row>
    <row r="123" spans="1:6" x14ac:dyDescent="0.2">
      <c r="A123" s="24" t="s">
        <v>145</v>
      </c>
      <c r="B123" s="25" t="s">
        <v>144</v>
      </c>
      <c r="C123" s="25" t="s">
        <v>8</v>
      </c>
      <c r="D123" s="25"/>
      <c r="E123" s="10"/>
      <c r="F123" s="11">
        <f>SUM(F124)</f>
        <v>0</v>
      </c>
    </row>
    <row r="124" spans="1:6" x14ac:dyDescent="0.2">
      <c r="A124" s="22" t="s">
        <v>146</v>
      </c>
      <c r="B124" s="23" t="s">
        <v>144</v>
      </c>
      <c r="C124" s="23" t="s">
        <v>67</v>
      </c>
      <c r="D124" s="23" t="s">
        <v>97</v>
      </c>
      <c r="E124" s="16"/>
      <c r="F124" s="17">
        <f>SUM(F126)</f>
        <v>0</v>
      </c>
    </row>
    <row r="125" spans="1:6" ht="22.5" x14ac:dyDescent="0.2">
      <c r="A125" s="22" t="s">
        <v>151</v>
      </c>
      <c r="B125" s="23" t="s">
        <v>144</v>
      </c>
      <c r="C125" s="23" t="s">
        <v>67</v>
      </c>
      <c r="D125" s="23" t="s">
        <v>149</v>
      </c>
      <c r="E125" s="16" t="s">
        <v>150</v>
      </c>
      <c r="F125" s="17">
        <f>SUM(F126)</f>
        <v>0</v>
      </c>
    </row>
    <row r="126" spans="1:6" x14ac:dyDescent="0.2">
      <c r="A126" s="22" t="s">
        <v>18</v>
      </c>
      <c r="B126" s="23" t="s">
        <v>144</v>
      </c>
      <c r="C126" s="23" t="s">
        <v>67</v>
      </c>
      <c r="D126" s="23" t="s">
        <v>149</v>
      </c>
      <c r="E126" s="16" t="s">
        <v>19</v>
      </c>
      <c r="F126" s="17">
        <v>0</v>
      </c>
    </row>
    <row r="127" spans="1:6" x14ac:dyDescent="0.2">
      <c r="A127" s="38" t="s">
        <v>82</v>
      </c>
      <c r="B127" s="25" t="s">
        <v>83</v>
      </c>
      <c r="C127" s="25" t="s">
        <v>8</v>
      </c>
      <c r="D127" s="25"/>
      <c r="E127" s="10"/>
      <c r="F127" s="11">
        <f>F128</f>
        <v>500000</v>
      </c>
    </row>
    <row r="128" spans="1:6" x14ac:dyDescent="0.2">
      <c r="A128" s="22" t="s">
        <v>84</v>
      </c>
      <c r="B128" s="23" t="s">
        <v>83</v>
      </c>
      <c r="C128" s="23" t="s">
        <v>21</v>
      </c>
      <c r="D128" s="23" t="s">
        <v>128</v>
      </c>
      <c r="E128" s="16"/>
      <c r="F128" s="17">
        <f>F129</f>
        <v>500000</v>
      </c>
    </row>
    <row r="129" spans="1:6" x14ac:dyDescent="0.2">
      <c r="A129" s="26" t="s">
        <v>81</v>
      </c>
      <c r="B129" s="23" t="s">
        <v>83</v>
      </c>
      <c r="C129" s="23" t="s">
        <v>21</v>
      </c>
      <c r="D129" s="23" t="s">
        <v>118</v>
      </c>
      <c r="E129" s="16"/>
      <c r="F129" s="17">
        <f>SUM(F130)</f>
        <v>500000</v>
      </c>
    </row>
    <row r="130" spans="1:6" x14ac:dyDescent="0.2">
      <c r="A130" s="22" t="s">
        <v>18</v>
      </c>
      <c r="B130" s="23" t="s">
        <v>83</v>
      </c>
      <c r="C130" s="23" t="s">
        <v>21</v>
      </c>
      <c r="D130" s="23" t="s">
        <v>118</v>
      </c>
      <c r="E130" s="16" t="s">
        <v>19</v>
      </c>
      <c r="F130" s="17">
        <v>500000</v>
      </c>
    </row>
    <row r="131" spans="1:6" x14ac:dyDescent="0.2">
      <c r="A131" s="24" t="s">
        <v>85</v>
      </c>
      <c r="B131" s="23" t="s">
        <v>54</v>
      </c>
      <c r="C131" s="23" t="s">
        <v>8</v>
      </c>
      <c r="D131" s="23"/>
      <c r="E131" s="16"/>
      <c r="F131" s="11">
        <f>SUM(F132)</f>
        <v>1300000</v>
      </c>
    </row>
    <row r="132" spans="1:6" ht="56.25" x14ac:dyDescent="0.2">
      <c r="A132" s="22" t="s">
        <v>86</v>
      </c>
      <c r="B132" s="23" t="s">
        <v>54</v>
      </c>
      <c r="C132" s="23" t="s">
        <v>17</v>
      </c>
      <c r="D132" s="23" t="s">
        <v>119</v>
      </c>
      <c r="E132" s="16"/>
      <c r="F132" s="17">
        <f>SUM(F133:F133)</f>
        <v>1300000</v>
      </c>
    </row>
    <row r="133" spans="1:6" ht="22.5" x14ac:dyDescent="0.2">
      <c r="A133" s="22" t="s">
        <v>94</v>
      </c>
      <c r="B133" s="23" t="s">
        <v>54</v>
      </c>
      <c r="C133" s="23" t="s">
        <v>17</v>
      </c>
      <c r="D133" s="23" t="s">
        <v>119</v>
      </c>
      <c r="E133" s="16" t="s">
        <v>129</v>
      </c>
      <c r="F133" s="17">
        <v>1300000</v>
      </c>
    </row>
    <row r="134" spans="1:6" x14ac:dyDescent="0.2">
      <c r="A134" s="24" t="s">
        <v>87</v>
      </c>
      <c r="B134" s="25" t="s">
        <v>34</v>
      </c>
      <c r="C134" s="25" t="s">
        <v>8</v>
      </c>
      <c r="D134" s="23"/>
      <c r="E134" s="10"/>
      <c r="F134" s="11">
        <f>SUM(F135+F139)</f>
        <v>22000000</v>
      </c>
    </row>
    <row r="135" spans="1:6" x14ac:dyDescent="0.2">
      <c r="A135" s="22" t="s">
        <v>88</v>
      </c>
      <c r="B135" s="23" t="s">
        <v>34</v>
      </c>
      <c r="C135" s="23" t="s">
        <v>10</v>
      </c>
      <c r="D135" s="23"/>
      <c r="E135" s="16"/>
      <c r="F135" s="17">
        <f>SUM(F136)</f>
        <v>3650000</v>
      </c>
    </row>
    <row r="136" spans="1:6" x14ac:dyDescent="0.2">
      <c r="A136" s="26" t="s">
        <v>55</v>
      </c>
      <c r="B136" s="23" t="s">
        <v>34</v>
      </c>
      <c r="C136" s="23" t="s">
        <v>10</v>
      </c>
      <c r="D136" s="23" t="s">
        <v>97</v>
      </c>
      <c r="E136" s="16"/>
      <c r="F136" s="17">
        <f>F137</f>
        <v>3650000</v>
      </c>
    </row>
    <row r="137" spans="1:6" ht="22.5" x14ac:dyDescent="0.2">
      <c r="A137" s="26" t="s">
        <v>89</v>
      </c>
      <c r="B137" s="23" t="s">
        <v>34</v>
      </c>
      <c r="C137" s="23" t="s">
        <v>10</v>
      </c>
      <c r="D137" s="23" t="s">
        <v>120</v>
      </c>
      <c r="E137" s="16"/>
      <c r="F137" s="17">
        <f>SUM(F138:F138)</f>
        <v>3650000</v>
      </c>
    </row>
    <row r="138" spans="1:6" x14ac:dyDescent="0.2">
      <c r="A138" s="22" t="s">
        <v>90</v>
      </c>
      <c r="B138" s="23" t="s">
        <v>34</v>
      </c>
      <c r="C138" s="23" t="s">
        <v>10</v>
      </c>
      <c r="D138" s="23" t="s">
        <v>120</v>
      </c>
      <c r="E138" s="16" t="s">
        <v>19</v>
      </c>
      <c r="F138" s="17">
        <v>3650000</v>
      </c>
    </row>
    <row r="139" spans="1:6" x14ac:dyDescent="0.2">
      <c r="A139" s="22" t="s">
        <v>170</v>
      </c>
      <c r="B139" s="23" t="s">
        <v>34</v>
      </c>
      <c r="C139" s="23" t="s">
        <v>67</v>
      </c>
      <c r="D139" s="23"/>
      <c r="E139" s="16"/>
      <c r="F139" s="17">
        <f>SUM(F140:F142)</f>
        <v>18350000</v>
      </c>
    </row>
    <row r="140" spans="1:6" ht="24.75" customHeight="1" x14ac:dyDescent="0.2">
      <c r="A140" s="22" t="s">
        <v>90</v>
      </c>
      <c r="B140" s="23" t="s">
        <v>34</v>
      </c>
      <c r="C140" s="23" t="s">
        <v>67</v>
      </c>
      <c r="D140" s="23" t="s">
        <v>120</v>
      </c>
      <c r="E140" s="16" t="s">
        <v>19</v>
      </c>
      <c r="F140" s="17">
        <v>2230000</v>
      </c>
    </row>
    <row r="141" spans="1:6" x14ac:dyDescent="0.2">
      <c r="A141" s="22" t="s">
        <v>125</v>
      </c>
      <c r="B141" s="23" t="s">
        <v>34</v>
      </c>
      <c r="C141" s="23" t="s">
        <v>67</v>
      </c>
      <c r="D141" s="23" t="s">
        <v>120</v>
      </c>
      <c r="E141" s="16" t="s">
        <v>126</v>
      </c>
      <c r="F141" s="17">
        <v>120000</v>
      </c>
    </row>
    <row r="142" spans="1:6" ht="33.75" x14ac:dyDescent="0.2">
      <c r="A142" s="22" t="s">
        <v>152</v>
      </c>
      <c r="B142" s="23" t="s">
        <v>34</v>
      </c>
      <c r="C142" s="23" t="s">
        <v>67</v>
      </c>
      <c r="D142" s="23" t="s">
        <v>120</v>
      </c>
      <c r="E142" s="16" t="s">
        <v>80</v>
      </c>
      <c r="F142" s="17">
        <v>16000000</v>
      </c>
    </row>
    <row r="143" spans="1:6" x14ac:dyDescent="0.2">
      <c r="A143" s="39" t="s">
        <v>91</v>
      </c>
      <c r="B143" s="23"/>
      <c r="C143" s="23"/>
      <c r="D143" s="23"/>
      <c r="E143" s="16"/>
      <c r="F143" s="11">
        <f>SUM(F134,F131,F127,F123,F80,F63,F52,F43,F7)</f>
        <v>155700547.86000001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4"/>
  <sheetViews>
    <sheetView tabSelected="1" workbookViewId="0">
      <selection activeCell="B1" sqref="B1:G1"/>
    </sheetView>
  </sheetViews>
  <sheetFormatPr defaultColWidth="9" defaultRowHeight="12.75" x14ac:dyDescent="0.2"/>
  <cols>
    <col min="1" max="1" width="43.28515625" customWidth="1"/>
    <col min="2" max="2" width="3.85546875" customWidth="1"/>
    <col min="3" max="3" width="3.7109375" customWidth="1"/>
    <col min="4" max="4" width="3.85546875" customWidth="1"/>
    <col min="5" max="5" width="11.7109375" customWidth="1"/>
    <col min="6" max="6" width="6.28515625" customWidth="1"/>
    <col min="7" max="7" width="12.42578125" customWidth="1"/>
    <col min="8" max="8" width="12.7109375" customWidth="1"/>
  </cols>
  <sheetData>
    <row r="1" spans="1:7" ht="78.599999999999994" customHeight="1" x14ac:dyDescent="0.2">
      <c r="B1" s="50" t="s">
        <v>175</v>
      </c>
      <c r="C1" s="50"/>
      <c r="D1" s="50"/>
      <c r="E1" s="50"/>
      <c r="F1" s="50"/>
      <c r="G1" s="50"/>
    </row>
    <row r="2" spans="1:7" ht="73.150000000000006" customHeight="1" x14ac:dyDescent="0.2">
      <c r="A2" s="1"/>
      <c r="B2" s="1"/>
      <c r="C2" s="45" t="s">
        <v>167</v>
      </c>
      <c r="D2" s="45"/>
      <c r="E2" s="45"/>
      <c r="F2" s="45"/>
      <c r="G2" s="45"/>
    </row>
    <row r="3" spans="1:7" x14ac:dyDescent="0.2">
      <c r="A3" s="46" t="s">
        <v>168</v>
      </c>
      <c r="B3" s="46"/>
      <c r="C3" s="46"/>
      <c r="D3" s="46"/>
      <c r="E3" s="46"/>
      <c r="F3" s="46"/>
      <c r="G3" s="46"/>
    </row>
    <row r="4" spans="1:7" ht="9" customHeight="1" x14ac:dyDescent="0.2">
      <c r="A4" s="47"/>
      <c r="B4" s="47"/>
      <c r="C4" s="47"/>
      <c r="D4" s="47"/>
      <c r="E4" s="47"/>
      <c r="F4" s="48"/>
      <c r="G4" s="49"/>
    </row>
    <row r="5" spans="1:7" ht="12.75" customHeight="1" x14ac:dyDescent="0.2">
      <c r="A5" s="51" t="s">
        <v>0</v>
      </c>
      <c r="B5" s="53" t="s">
        <v>1</v>
      </c>
      <c r="C5" s="54"/>
      <c r="D5" s="54"/>
      <c r="E5" s="54"/>
      <c r="F5" s="55"/>
      <c r="G5" s="51" t="s">
        <v>169</v>
      </c>
    </row>
    <row r="6" spans="1:7" ht="47.25" customHeight="1" x14ac:dyDescent="0.2">
      <c r="A6" s="52"/>
      <c r="B6" s="3" t="s">
        <v>93</v>
      </c>
      <c r="C6" s="2" t="s">
        <v>2</v>
      </c>
      <c r="D6" s="3" t="s">
        <v>3</v>
      </c>
      <c r="E6" s="3" t="s">
        <v>4</v>
      </c>
      <c r="F6" s="3" t="s">
        <v>5</v>
      </c>
      <c r="G6" s="52"/>
    </row>
    <row r="7" spans="1:7" ht="11.25" customHeight="1" x14ac:dyDescent="0.2">
      <c r="A7" s="7" t="s">
        <v>153</v>
      </c>
      <c r="B7" s="8">
        <v>906</v>
      </c>
      <c r="C7" s="2"/>
      <c r="D7" s="3"/>
      <c r="E7" s="3"/>
      <c r="F7" s="3"/>
      <c r="G7" s="7"/>
    </row>
    <row r="8" spans="1:7" ht="21.6" customHeight="1" x14ac:dyDescent="0.2">
      <c r="A8" s="9" t="s">
        <v>6</v>
      </c>
      <c r="B8" s="9"/>
      <c r="C8" s="10" t="s">
        <v>7</v>
      </c>
      <c r="D8" s="10" t="s">
        <v>8</v>
      </c>
      <c r="E8" s="10"/>
      <c r="F8" s="10"/>
      <c r="G8" s="11">
        <f>SUM(G9+G14+G16+G31+G28)</f>
        <v>29446913.359999999</v>
      </c>
    </row>
    <row r="9" spans="1:7" ht="33.75" x14ac:dyDescent="0.2">
      <c r="A9" s="12" t="s">
        <v>9</v>
      </c>
      <c r="B9" s="12"/>
      <c r="C9" s="13" t="s">
        <v>7</v>
      </c>
      <c r="D9" s="13" t="s">
        <v>10</v>
      </c>
      <c r="E9" s="13"/>
      <c r="F9" s="13"/>
      <c r="G9" s="14">
        <f>SUM(G10)</f>
        <v>2268700</v>
      </c>
    </row>
    <row r="10" spans="1:7" x14ac:dyDescent="0.2">
      <c r="A10" s="15" t="s">
        <v>11</v>
      </c>
      <c r="B10" s="15"/>
      <c r="C10" s="16" t="s">
        <v>7</v>
      </c>
      <c r="D10" s="16" t="s">
        <v>10</v>
      </c>
      <c r="E10" s="16" t="s">
        <v>97</v>
      </c>
      <c r="F10" s="16"/>
      <c r="G10" s="17">
        <f>SUM(G11)</f>
        <v>2268700</v>
      </c>
    </row>
    <row r="11" spans="1:7" x14ac:dyDescent="0.2">
      <c r="A11" s="18" t="s">
        <v>12</v>
      </c>
      <c r="B11" s="18"/>
      <c r="C11" s="16" t="s">
        <v>7</v>
      </c>
      <c r="D11" s="16" t="s">
        <v>10</v>
      </c>
      <c r="E11" s="16" t="s">
        <v>98</v>
      </c>
      <c r="F11" s="16"/>
      <c r="G11" s="17">
        <f>SUM(G12:G13)</f>
        <v>2268700</v>
      </c>
    </row>
    <row r="12" spans="1:7" ht="22.5" x14ac:dyDescent="0.2">
      <c r="A12" s="18" t="s">
        <v>13</v>
      </c>
      <c r="B12" s="18"/>
      <c r="C12" s="16" t="s">
        <v>7</v>
      </c>
      <c r="D12" s="16" t="s">
        <v>10</v>
      </c>
      <c r="E12" s="16" t="s">
        <v>98</v>
      </c>
      <c r="F12" s="16" t="s">
        <v>14</v>
      </c>
      <c r="G12" s="17">
        <v>1743400</v>
      </c>
    </row>
    <row r="13" spans="1:7" ht="33.75" x14ac:dyDescent="0.2">
      <c r="A13" s="18" t="s">
        <v>95</v>
      </c>
      <c r="B13" s="18"/>
      <c r="C13" s="16" t="s">
        <v>7</v>
      </c>
      <c r="D13" s="16" t="s">
        <v>10</v>
      </c>
      <c r="E13" s="16" t="s">
        <v>98</v>
      </c>
      <c r="F13" s="16" t="s">
        <v>15</v>
      </c>
      <c r="G13" s="17">
        <v>525300</v>
      </c>
    </row>
    <row r="14" spans="1:7" ht="33.75" x14ac:dyDescent="0.2">
      <c r="A14" s="12" t="s">
        <v>16</v>
      </c>
      <c r="B14" s="12"/>
      <c r="C14" s="13" t="s">
        <v>7</v>
      </c>
      <c r="D14" s="13" t="s">
        <v>17</v>
      </c>
      <c r="E14" s="13"/>
      <c r="F14" s="13"/>
      <c r="G14" s="14">
        <f>SUM(G15)</f>
        <v>250000</v>
      </c>
    </row>
    <row r="15" spans="1:7" x14ac:dyDescent="0.2">
      <c r="A15" s="18" t="s">
        <v>18</v>
      </c>
      <c r="B15" s="18"/>
      <c r="C15" s="16" t="s">
        <v>7</v>
      </c>
      <c r="D15" s="16" t="s">
        <v>17</v>
      </c>
      <c r="E15" s="16" t="s">
        <v>99</v>
      </c>
      <c r="F15" s="16" t="s">
        <v>19</v>
      </c>
      <c r="G15" s="17">
        <v>250000</v>
      </c>
    </row>
    <row r="16" spans="1:7" x14ac:dyDescent="0.2">
      <c r="A16" s="12" t="s">
        <v>20</v>
      </c>
      <c r="B16" s="12"/>
      <c r="C16" s="13" t="s">
        <v>7</v>
      </c>
      <c r="D16" s="13" t="s">
        <v>21</v>
      </c>
      <c r="E16" s="13"/>
      <c r="F16" s="13"/>
      <c r="G16" s="14">
        <f>SUM(G17+G24)</f>
        <v>25092644.359999999</v>
      </c>
    </row>
    <row r="17" spans="1:7" ht="22.5" x14ac:dyDescent="0.2">
      <c r="A17" s="15" t="s">
        <v>22</v>
      </c>
      <c r="B17" s="15"/>
      <c r="C17" s="16" t="s">
        <v>23</v>
      </c>
      <c r="D17" s="16" t="s">
        <v>21</v>
      </c>
      <c r="E17" s="16" t="s">
        <v>99</v>
      </c>
      <c r="F17" s="16"/>
      <c r="G17" s="17">
        <f>SUM(G18:G23)</f>
        <v>24912644.359999999</v>
      </c>
    </row>
    <row r="18" spans="1:7" ht="22.5" x14ac:dyDescent="0.2">
      <c r="A18" s="18" t="s">
        <v>13</v>
      </c>
      <c r="B18" s="18"/>
      <c r="C18" s="16" t="s">
        <v>7</v>
      </c>
      <c r="D18" s="16" t="s">
        <v>21</v>
      </c>
      <c r="E18" s="16" t="s">
        <v>99</v>
      </c>
      <c r="F18" s="16" t="s">
        <v>14</v>
      </c>
      <c r="G18" s="17">
        <v>16502000</v>
      </c>
    </row>
    <row r="19" spans="1:7" ht="33.75" x14ac:dyDescent="0.2">
      <c r="A19" s="18" t="s">
        <v>24</v>
      </c>
      <c r="B19" s="18"/>
      <c r="C19" s="16" t="s">
        <v>7</v>
      </c>
      <c r="D19" s="16" t="s">
        <v>21</v>
      </c>
      <c r="E19" s="16" t="s">
        <v>99</v>
      </c>
      <c r="F19" s="16" t="s">
        <v>25</v>
      </c>
      <c r="G19" s="17">
        <v>70000</v>
      </c>
    </row>
    <row r="20" spans="1:7" ht="33.75" x14ac:dyDescent="0.2">
      <c r="A20" s="18" t="s">
        <v>95</v>
      </c>
      <c r="B20" s="18"/>
      <c r="C20" s="16" t="s">
        <v>7</v>
      </c>
      <c r="D20" s="16" t="s">
        <v>21</v>
      </c>
      <c r="E20" s="16" t="s">
        <v>99</v>
      </c>
      <c r="F20" s="16" t="s">
        <v>15</v>
      </c>
      <c r="G20" s="17">
        <v>4939000</v>
      </c>
    </row>
    <row r="21" spans="1:7" ht="22.5" x14ac:dyDescent="0.2">
      <c r="A21" s="18" t="s">
        <v>26</v>
      </c>
      <c r="B21" s="18"/>
      <c r="C21" s="16" t="s">
        <v>7</v>
      </c>
      <c r="D21" s="16" t="s">
        <v>21</v>
      </c>
      <c r="E21" s="16" t="s">
        <v>99</v>
      </c>
      <c r="F21" s="16" t="s">
        <v>27</v>
      </c>
      <c r="G21" s="17">
        <v>1008743.16</v>
      </c>
    </row>
    <row r="22" spans="1:7" x14ac:dyDescent="0.2">
      <c r="A22" s="18" t="s">
        <v>18</v>
      </c>
      <c r="B22" s="18"/>
      <c r="C22" s="16" t="s">
        <v>7</v>
      </c>
      <c r="D22" s="16" t="s">
        <v>21</v>
      </c>
      <c r="E22" s="16" t="s">
        <v>99</v>
      </c>
      <c r="F22" s="16" t="s">
        <v>19</v>
      </c>
      <c r="G22" s="17">
        <v>2191472.27</v>
      </c>
    </row>
    <row r="23" spans="1:7" x14ac:dyDescent="0.2">
      <c r="A23" s="18" t="s">
        <v>125</v>
      </c>
      <c r="B23" s="18"/>
      <c r="C23" s="16" t="s">
        <v>7</v>
      </c>
      <c r="D23" s="16" t="s">
        <v>21</v>
      </c>
      <c r="E23" s="16" t="s">
        <v>99</v>
      </c>
      <c r="F23" s="16" t="s">
        <v>126</v>
      </c>
      <c r="G23" s="17">
        <v>201428.93</v>
      </c>
    </row>
    <row r="24" spans="1:7" ht="22.5" x14ac:dyDescent="0.2">
      <c r="A24" s="15" t="s">
        <v>28</v>
      </c>
      <c r="B24" s="15"/>
      <c r="C24" s="16" t="s">
        <v>7</v>
      </c>
      <c r="D24" s="16" t="s">
        <v>21</v>
      </c>
      <c r="E24" s="16" t="s">
        <v>127</v>
      </c>
      <c r="F24" s="16"/>
      <c r="G24" s="17">
        <f>G25+G26+G27</f>
        <v>180000</v>
      </c>
    </row>
    <row r="25" spans="1:7" ht="22.5" x14ac:dyDescent="0.2">
      <c r="A25" s="19" t="s">
        <v>29</v>
      </c>
      <c r="B25" s="19"/>
      <c r="C25" s="16" t="s">
        <v>7</v>
      </c>
      <c r="D25" s="16" t="s">
        <v>21</v>
      </c>
      <c r="E25" s="16" t="s">
        <v>121</v>
      </c>
      <c r="F25" s="16" t="s">
        <v>30</v>
      </c>
      <c r="G25" s="17">
        <v>50000</v>
      </c>
    </row>
    <row r="26" spans="1:7" x14ac:dyDescent="0.2">
      <c r="A26" s="20" t="s">
        <v>31</v>
      </c>
      <c r="B26" s="20"/>
      <c r="C26" s="16" t="s">
        <v>7</v>
      </c>
      <c r="D26" s="16" t="s">
        <v>21</v>
      </c>
      <c r="E26" s="16" t="s">
        <v>99</v>
      </c>
      <c r="F26" s="16" t="s">
        <v>32</v>
      </c>
      <c r="G26" s="17">
        <v>130000</v>
      </c>
    </row>
    <row r="27" spans="1:7" x14ac:dyDescent="0.2">
      <c r="A27" s="20" t="s">
        <v>147</v>
      </c>
      <c r="B27" s="20"/>
      <c r="C27" s="16" t="s">
        <v>7</v>
      </c>
      <c r="D27" s="16" t="s">
        <v>21</v>
      </c>
      <c r="E27" s="16" t="s">
        <v>99</v>
      </c>
      <c r="F27" s="16" t="s">
        <v>148</v>
      </c>
      <c r="G27" s="17">
        <v>0</v>
      </c>
    </row>
    <row r="28" spans="1:7" x14ac:dyDescent="0.2">
      <c r="A28" s="21" t="s">
        <v>33</v>
      </c>
      <c r="B28" s="21"/>
      <c r="C28" s="13" t="s">
        <v>7</v>
      </c>
      <c r="D28" s="13" t="s">
        <v>34</v>
      </c>
      <c r="E28" s="13"/>
      <c r="F28" s="13"/>
      <c r="G28" s="14">
        <f>SUM(G29)</f>
        <v>500000</v>
      </c>
    </row>
    <row r="29" spans="1:7" ht="22.5" x14ac:dyDescent="0.2">
      <c r="A29" s="20" t="s">
        <v>35</v>
      </c>
      <c r="B29" s="20"/>
      <c r="C29" s="16" t="s">
        <v>7</v>
      </c>
      <c r="D29" s="16" t="s">
        <v>34</v>
      </c>
      <c r="E29" s="16" t="s">
        <v>100</v>
      </c>
      <c r="F29" s="16"/>
      <c r="G29" s="17">
        <f>SUM(G30)</f>
        <v>500000</v>
      </c>
    </row>
    <row r="30" spans="1:7" x14ac:dyDescent="0.2">
      <c r="A30" s="20" t="s">
        <v>36</v>
      </c>
      <c r="B30" s="20"/>
      <c r="C30" s="16" t="s">
        <v>7</v>
      </c>
      <c r="D30" s="16" t="s">
        <v>34</v>
      </c>
      <c r="E30" s="16" t="s">
        <v>100</v>
      </c>
      <c r="F30" s="16" t="s">
        <v>37</v>
      </c>
      <c r="G30" s="17">
        <v>500000</v>
      </c>
    </row>
    <row r="31" spans="1:7" x14ac:dyDescent="0.2">
      <c r="A31" s="12" t="s">
        <v>38</v>
      </c>
      <c r="B31" s="12"/>
      <c r="C31" s="13" t="s">
        <v>7</v>
      </c>
      <c r="D31" s="13" t="s">
        <v>39</v>
      </c>
      <c r="E31" s="13"/>
      <c r="F31" s="13"/>
      <c r="G31" s="14">
        <f>SUM(G32+G37)</f>
        <v>1335569</v>
      </c>
    </row>
    <row r="32" spans="1:7" x14ac:dyDescent="0.2">
      <c r="A32" s="22" t="s">
        <v>40</v>
      </c>
      <c r="B32" s="22"/>
      <c r="C32" s="16" t="s">
        <v>7</v>
      </c>
      <c r="D32" s="16" t="s">
        <v>39</v>
      </c>
      <c r="E32" s="16" t="s">
        <v>97</v>
      </c>
      <c r="F32" s="16"/>
      <c r="G32" s="17">
        <f>SUM(G33+G35+G41)</f>
        <v>334033</v>
      </c>
    </row>
    <row r="33" spans="1:7" ht="56.25" x14ac:dyDescent="0.2">
      <c r="A33" s="22" t="s">
        <v>96</v>
      </c>
      <c r="B33" s="22"/>
      <c r="C33" s="23" t="s">
        <v>7</v>
      </c>
      <c r="D33" s="23" t="s">
        <v>39</v>
      </c>
      <c r="E33" s="23" t="s">
        <v>101</v>
      </c>
      <c r="F33" s="16"/>
      <c r="G33" s="17">
        <f>SUM(G34)</f>
        <v>330989</v>
      </c>
    </row>
    <row r="34" spans="1:7" x14ac:dyDescent="0.2">
      <c r="A34" s="22" t="s">
        <v>41</v>
      </c>
      <c r="B34" s="22"/>
      <c r="C34" s="23" t="s">
        <v>7</v>
      </c>
      <c r="D34" s="23" t="s">
        <v>39</v>
      </c>
      <c r="E34" s="23" t="s">
        <v>101</v>
      </c>
      <c r="F34" s="16" t="s">
        <v>42</v>
      </c>
      <c r="G34" s="17">
        <v>330989</v>
      </c>
    </row>
    <row r="35" spans="1:7" ht="33.75" x14ac:dyDescent="0.2">
      <c r="A35" s="22" t="s">
        <v>43</v>
      </c>
      <c r="B35" s="22"/>
      <c r="C35" s="23" t="s">
        <v>7</v>
      </c>
      <c r="D35" s="23" t="s">
        <v>39</v>
      </c>
      <c r="E35" s="23" t="s">
        <v>102</v>
      </c>
      <c r="F35" s="23"/>
      <c r="G35" s="17">
        <f>G36</f>
        <v>3044</v>
      </c>
    </row>
    <row r="36" spans="1:7" x14ac:dyDescent="0.2">
      <c r="A36" s="22" t="s">
        <v>18</v>
      </c>
      <c r="B36" s="22"/>
      <c r="C36" s="23" t="s">
        <v>7</v>
      </c>
      <c r="D36" s="23" t="s">
        <v>39</v>
      </c>
      <c r="E36" s="23" t="s">
        <v>103</v>
      </c>
      <c r="F36" s="23" t="s">
        <v>19</v>
      </c>
      <c r="G36" s="17">
        <v>3044</v>
      </c>
    </row>
    <row r="37" spans="1:7" x14ac:dyDescent="0.2">
      <c r="A37" s="22" t="s">
        <v>11</v>
      </c>
      <c r="B37" s="22"/>
      <c r="C37" s="23" t="s">
        <v>7</v>
      </c>
      <c r="D37" s="23" t="s">
        <v>39</v>
      </c>
      <c r="E37" s="23" t="s">
        <v>97</v>
      </c>
      <c r="F37" s="16"/>
      <c r="G37" s="17">
        <f>G38</f>
        <v>1001536</v>
      </c>
    </row>
    <row r="38" spans="1:7" ht="22.5" x14ac:dyDescent="0.2">
      <c r="A38" s="22" t="s">
        <v>44</v>
      </c>
      <c r="B38" s="22"/>
      <c r="C38" s="23" t="s">
        <v>7</v>
      </c>
      <c r="D38" s="23" t="s">
        <v>39</v>
      </c>
      <c r="E38" s="23" t="s">
        <v>99</v>
      </c>
      <c r="F38" s="16"/>
      <c r="G38" s="17">
        <f>G39+G40</f>
        <v>1001536</v>
      </c>
    </row>
    <row r="39" spans="1:7" x14ac:dyDescent="0.2">
      <c r="A39" s="22" t="s">
        <v>18</v>
      </c>
      <c r="B39" s="22"/>
      <c r="C39" s="23" t="s">
        <v>7</v>
      </c>
      <c r="D39" s="23" t="s">
        <v>39</v>
      </c>
      <c r="E39" s="23" t="s">
        <v>99</v>
      </c>
      <c r="F39" s="16" t="s">
        <v>19</v>
      </c>
      <c r="G39" s="17">
        <v>1001536</v>
      </c>
    </row>
    <row r="40" spans="1:7" x14ac:dyDescent="0.2">
      <c r="A40" s="22" t="s">
        <v>125</v>
      </c>
      <c r="B40" s="22"/>
      <c r="C40" s="23" t="s">
        <v>7</v>
      </c>
      <c r="D40" s="23" t="s">
        <v>39</v>
      </c>
      <c r="E40" s="23" t="s">
        <v>99</v>
      </c>
      <c r="F40" s="16" t="s">
        <v>126</v>
      </c>
      <c r="G40" s="17">
        <v>0</v>
      </c>
    </row>
    <row r="41" spans="1:7" x14ac:dyDescent="0.2">
      <c r="A41" s="22" t="s">
        <v>130</v>
      </c>
      <c r="B41" s="22"/>
      <c r="C41" s="23" t="s">
        <v>7</v>
      </c>
      <c r="D41" s="23" t="s">
        <v>39</v>
      </c>
      <c r="E41" s="23" t="s">
        <v>99</v>
      </c>
      <c r="F41" s="16" t="s">
        <v>134</v>
      </c>
      <c r="G41" s="17">
        <f>SUM(G42)</f>
        <v>0</v>
      </c>
    </row>
    <row r="42" spans="1:7" x14ac:dyDescent="0.2">
      <c r="A42" s="22" t="s">
        <v>131</v>
      </c>
      <c r="B42" s="22"/>
      <c r="C42" s="23" t="s">
        <v>7</v>
      </c>
      <c r="D42" s="23" t="s">
        <v>39</v>
      </c>
      <c r="E42" s="23" t="s">
        <v>99</v>
      </c>
      <c r="F42" s="16" t="s">
        <v>133</v>
      </c>
      <c r="G42" s="17">
        <f>SUM(G43)</f>
        <v>0</v>
      </c>
    </row>
    <row r="43" spans="1:7" ht="20.45" customHeight="1" x14ac:dyDescent="0.2">
      <c r="A43" s="22" t="s">
        <v>132</v>
      </c>
      <c r="B43" s="22"/>
      <c r="C43" s="23" t="s">
        <v>7</v>
      </c>
      <c r="D43" s="23" t="s">
        <v>39</v>
      </c>
      <c r="E43" s="23" t="s">
        <v>99</v>
      </c>
      <c r="F43" s="16" t="s">
        <v>148</v>
      </c>
      <c r="G43" s="17">
        <v>0</v>
      </c>
    </row>
    <row r="44" spans="1:7" x14ac:dyDescent="0.2">
      <c r="A44" s="24" t="s">
        <v>45</v>
      </c>
      <c r="B44" s="24"/>
      <c r="C44" s="25" t="s">
        <v>10</v>
      </c>
      <c r="D44" s="25" t="s">
        <v>8</v>
      </c>
      <c r="E44" s="23"/>
      <c r="F44" s="10"/>
      <c r="G44" s="11">
        <f>G45</f>
        <v>658573</v>
      </c>
    </row>
    <row r="45" spans="1:7" x14ac:dyDescent="0.2">
      <c r="A45" s="22" t="s">
        <v>46</v>
      </c>
      <c r="B45" s="22"/>
      <c r="C45" s="23" t="s">
        <v>10</v>
      </c>
      <c r="D45" s="23" t="s">
        <v>17</v>
      </c>
      <c r="E45" s="23"/>
      <c r="F45" s="16"/>
      <c r="G45" s="17">
        <f>SUM(G46)</f>
        <v>658573</v>
      </c>
    </row>
    <row r="46" spans="1:7" ht="78.75" x14ac:dyDescent="0.2">
      <c r="A46" s="26" t="s">
        <v>47</v>
      </c>
      <c r="B46" s="26"/>
      <c r="C46" s="23" t="s">
        <v>10</v>
      </c>
      <c r="D46" s="23" t="s">
        <v>17</v>
      </c>
      <c r="E46" s="23" t="s">
        <v>97</v>
      </c>
      <c r="F46" s="16"/>
      <c r="G46" s="17">
        <f>SUM(G47)</f>
        <v>658573</v>
      </c>
    </row>
    <row r="47" spans="1:7" ht="22.5" x14ac:dyDescent="0.2">
      <c r="A47" s="22" t="s">
        <v>48</v>
      </c>
      <c r="B47" s="22"/>
      <c r="C47" s="23" t="s">
        <v>10</v>
      </c>
      <c r="D47" s="23" t="s">
        <v>17</v>
      </c>
      <c r="E47" s="23" t="s">
        <v>104</v>
      </c>
      <c r="F47" s="16"/>
      <c r="G47" s="17">
        <f>SUM(G48:G52)</f>
        <v>658573</v>
      </c>
    </row>
    <row r="48" spans="1:7" ht="22.5" x14ac:dyDescent="0.2">
      <c r="A48" s="18" t="s">
        <v>13</v>
      </c>
      <c r="B48" s="18"/>
      <c r="C48" s="23" t="s">
        <v>10</v>
      </c>
      <c r="D48" s="23" t="s">
        <v>17</v>
      </c>
      <c r="E48" s="23" t="s">
        <v>104</v>
      </c>
      <c r="F48" s="16" t="s">
        <v>14</v>
      </c>
      <c r="G48" s="17">
        <v>496860</v>
      </c>
    </row>
    <row r="49" spans="1:7" ht="33.75" x14ac:dyDescent="0.2">
      <c r="A49" s="18" t="s">
        <v>95</v>
      </c>
      <c r="B49" s="18"/>
      <c r="C49" s="23" t="s">
        <v>10</v>
      </c>
      <c r="D49" s="23" t="s">
        <v>17</v>
      </c>
      <c r="E49" s="23" t="s">
        <v>104</v>
      </c>
      <c r="F49" s="16" t="s">
        <v>15</v>
      </c>
      <c r="G49" s="17">
        <v>147635</v>
      </c>
    </row>
    <row r="50" spans="1:7" ht="22.5" x14ac:dyDescent="0.2">
      <c r="A50" s="18" t="s">
        <v>26</v>
      </c>
      <c r="B50" s="18"/>
      <c r="C50" s="23" t="s">
        <v>10</v>
      </c>
      <c r="D50" s="23" t="s">
        <v>17</v>
      </c>
      <c r="E50" s="23" t="s">
        <v>104</v>
      </c>
      <c r="F50" s="16" t="s">
        <v>27</v>
      </c>
      <c r="G50" s="17">
        <v>7261</v>
      </c>
    </row>
    <row r="51" spans="1:7" x14ac:dyDescent="0.2">
      <c r="A51" s="22" t="s">
        <v>18</v>
      </c>
      <c r="B51" s="22"/>
      <c r="C51" s="23" t="s">
        <v>10</v>
      </c>
      <c r="D51" s="23" t="s">
        <v>17</v>
      </c>
      <c r="E51" s="23" t="s">
        <v>104</v>
      </c>
      <c r="F51" s="16" t="s">
        <v>19</v>
      </c>
      <c r="G51" s="17">
        <v>3820.09</v>
      </c>
    </row>
    <row r="52" spans="1:7" ht="18.600000000000001" customHeight="1" x14ac:dyDescent="0.2">
      <c r="A52" s="22" t="s">
        <v>125</v>
      </c>
      <c r="B52" s="22"/>
      <c r="C52" s="23" t="s">
        <v>10</v>
      </c>
      <c r="D52" s="23" t="s">
        <v>17</v>
      </c>
      <c r="E52" s="23" t="s">
        <v>104</v>
      </c>
      <c r="F52" s="16" t="s">
        <v>126</v>
      </c>
      <c r="G52" s="17">
        <v>2996.91</v>
      </c>
    </row>
    <row r="53" spans="1:7" ht="21" x14ac:dyDescent="0.2">
      <c r="A53" s="24" t="s">
        <v>49</v>
      </c>
      <c r="B53" s="24"/>
      <c r="C53" s="25" t="s">
        <v>17</v>
      </c>
      <c r="D53" s="25" t="s">
        <v>8</v>
      </c>
      <c r="E53" s="25"/>
      <c r="F53" s="10"/>
      <c r="G53" s="11">
        <f>G54+G59</f>
        <v>3204075.15</v>
      </c>
    </row>
    <row r="54" spans="1:7" ht="33.75" x14ac:dyDescent="0.2">
      <c r="A54" s="27" t="s">
        <v>50</v>
      </c>
      <c r="B54" s="27"/>
      <c r="C54" s="28" t="s">
        <v>17</v>
      </c>
      <c r="D54" s="28" t="s">
        <v>51</v>
      </c>
      <c r="E54" s="28" t="s">
        <v>123</v>
      </c>
      <c r="F54" s="13"/>
      <c r="G54" s="14">
        <f>SUM(G55)</f>
        <v>600000</v>
      </c>
    </row>
    <row r="55" spans="1:7" ht="33.75" x14ac:dyDescent="0.2">
      <c r="A55" s="22" t="s">
        <v>52</v>
      </c>
      <c r="B55" s="22"/>
      <c r="C55" s="23" t="s">
        <v>17</v>
      </c>
      <c r="D55" s="23" t="s">
        <v>51</v>
      </c>
      <c r="E55" s="23" t="s">
        <v>123</v>
      </c>
      <c r="F55" s="23"/>
      <c r="G55" s="17">
        <f>SUM(G56)</f>
        <v>600000</v>
      </c>
    </row>
    <row r="56" spans="1:7" x14ac:dyDescent="0.2">
      <c r="A56" s="22" t="s">
        <v>18</v>
      </c>
      <c r="B56" s="22"/>
      <c r="C56" s="23" t="s">
        <v>17</v>
      </c>
      <c r="D56" s="23" t="s">
        <v>51</v>
      </c>
      <c r="E56" s="23" t="s">
        <v>123</v>
      </c>
      <c r="F56" s="23"/>
      <c r="G56" s="17">
        <f>SUM(G57)</f>
        <v>600000</v>
      </c>
    </row>
    <row r="57" spans="1:7" ht="22.5" x14ac:dyDescent="0.2">
      <c r="A57" s="22" t="s">
        <v>92</v>
      </c>
      <c r="B57" s="22"/>
      <c r="C57" s="23" t="s">
        <v>17</v>
      </c>
      <c r="D57" s="23" t="s">
        <v>51</v>
      </c>
      <c r="E57" s="23" t="s">
        <v>123</v>
      </c>
      <c r="F57" s="23"/>
      <c r="G57" s="17">
        <f>SUM(G58)</f>
        <v>600000</v>
      </c>
    </row>
    <row r="58" spans="1:7" x14ac:dyDescent="0.2">
      <c r="A58" s="22" t="s">
        <v>18</v>
      </c>
      <c r="B58" s="22"/>
      <c r="C58" s="23" t="s">
        <v>17</v>
      </c>
      <c r="D58" s="23" t="s">
        <v>51</v>
      </c>
      <c r="E58" s="23" t="s">
        <v>123</v>
      </c>
      <c r="F58" s="23" t="s">
        <v>19</v>
      </c>
      <c r="G58" s="17">
        <v>600000</v>
      </c>
    </row>
    <row r="59" spans="1:7" x14ac:dyDescent="0.2">
      <c r="A59" s="27" t="s">
        <v>53</v>
      </c>
      <c r="B59" s="27"/>
      <c r="C59" s="28" t="s">
        <v>17</v>
      </c>
      <c r="D59" s="28" t="s">
        <v>54</v>
      </c>
      <c r="E59" s="28"/>
      <c r="F59" s="13"/>
      <c r="G59" s="14">
        <f>G60</f>
        <v>2604075.15</v>
      </c>
    </row>
    <row r="60" spans="1:7" ht="23.45" customHeight="1" x14ac:dyDescent="0.2">
      <c r="A60" s="26" t="s">
        <v>55</v>
      </c>
      <c r="B60" s="26"/>
      <c r="C60" s="23" t="s">
        <v>17</v>
      </c>
      <c r="D60" s="23" t="s">
        <v>54</v>
      </c>
      <c r="E60" s="23" t="s">
        <v>97</v>
      </c>
      <c r="F60" s="16"/>
      <c r="G60" s="17">
        <f>G61</f>
        <v>2604075.15</v>
      </c>
    </row>
    <row r="61" spans="1:7" ht="33.75" x14ac:dyDescent="0.2">
      <c r="A61" s="26" t="s">
        <v>56</v>
      </c>
      <c r="B61" s="26"/>
      <c r="C61" s="23" t="s">
        <v>17</v>
      </c>
      <c r="D61" s="23" t="s">
        <v>54</v>
      </c>
      <c r="E61" s="23" t="s">
        <v>105</v>
      </c>
      <c r="F61" s="16"/>
      <c r="G61" s="17">
        <f>SUM(G62:G63)</f>
        <v>2604075.15</v>
      </c>
    </row>
    <row r="62" spans="1:7" x14ac:dyDescent="0.2">
      <c r="A62" s="22" t="s">
        <v>18</v>
      </c>
      <c r="B62" s="22"/>
      <c r="C62" s="23" t="s">
        <v>17</v>
      </c>
      <c r="D62" s="23" t="s">
        <v>54</v>
      </c>
      <c r="E62" s="23" t="s">
        <v>105</v>
      </c>
      <c r="F62" s="16" t="s">
        <v>19</v>
      </c>
      <c r="G62" s="17">
        <v>2553585.12</v>
      </c>
    </row>
    <row r="63" spans="1:7" ht="18" customHeight="1" x14ac:dyDescent="0.2">
      <c r="A63" s="22" t="s">
        <v>125</v>
      </c>
      <c r="B63" s="22"/>
      <c r="C63" s="23" t="s">
        <v>17</v>
      </c>
      <c r="D63" s="23" t="s">
        <v>54</v>
      </c>
      <c r="E63" s="23" t="s">
        <v>105</v>
      </c>
      <c r="F63" s="16" t="s">
        <v>126</v>
      </c>
      <c r="G63" s="17">
        <v>50490.03</v>
      </c>
    </row>
    <row r="64" spans="1:7" x14ac:dyDescent="0.2">
      <c r="A64" s="24" t="s">
        <v>57</v>
      </c>
      <c r="B64" s="24"/>
      <c r="C64" s="25" t="s">
        <v>21</v>
      </c>
      <c r="D64" s="25" t="s">
        <v>8</v>
      </c>
      <c r="E64" s="23"/>
      <c r="F64" s="10"/>
      <c r="G64" s="11">
        <f>G65+G75</f>
        <v>31600807.059999999</v>
      </c>
    </row>
    <row r="65" spans="1:8" x14ac:dyDescent="0.2">
      <c r="A65" s="27" t="s">
        <v>58</v>
      </c>
      <c r="B65" s="27"/>
      <c r="C65" s="28" t="s">
        <v>21</v>
      </c>
      <c r="D65" s="28" t="s">
        <v>51</v>
      </c>
      <c r="E65" s="28"/>
      <c r="F65" s="13"/>
      <c r="G65" s="14">
        <f>G69+G66+G73</f>
        <v>31100807.059999999</v>
      </c>
    </row>
    <row r="66" spans="1:8" x14ac:dyDescent="0.2">
      <c r="A66" s="22" t="s">
        <v>40</v>
      </c>
      <c r="B66" s="22"/>
      <c r="C66" s="23" t="s">
        <v>21</v>
      </c>
      <c r="D66" s="23" t="s">
        <v>51</v>
      </c>
      <c r="E66" s="23" t="s">
        <v>97</v>
      </c>
      <c r="F66" s="16"/>
      <c r="G66" s="17">
        <f>SUM(G67)</f>
        <v>7314692</v>
      </c>
    </row>
    <row r="67" spans="1:8" ht="56.25" x14ac:dyDescent="0.2">
      <c r="A67" s="22" t="s">
        <v>59</v>
      </c>
      <c r="B67" s="22"/>
      <c r="C67" s="23" t="s">
        <v>21</v>
      </c>
      <c r="D67" s="23" t="s">
        <v>51</v>
      </c>
      <c r="E67" s="23" t="s">
        <v>106</v>
      </c>
      <c r="F67" s="16"/>
      <c r="G67" s="17">
        <f>SUM(G68)</f>
        <v>7314692</v>
      </c>
    </row>
    <row r="68" spans="1:8" x14ac:dyDescent="0.2">
      <c r="A68" s="22" t="s">
        <v>18</v>
      </c>
      <c r="B68" s="22"/>
      <c r="C68" s="23" t="s">
        <v>21</v>
      </c>
      <c r="D68" s="23" t="s">
        <v>51</v>
      </c>
      <c r="E68" s="23" t="s">
        <v>106</v>
      </c>
      <c r="F68" s="16" t="s">
        <v>19</v>
      </c>
      <c r="G68" s="17">
        <v>7314692</v>
      </c>
    </row>
    <row r="69" spans="1:8" x14ac:dyDescent="0.2">
      <c r="A69" s="29" t="s">
        <v>55</v>
      </c>
      <c r="B69" s="29"/>
      <c r="C69" s="23" t="s">
        <v>21</v>
      </c>
      <c r="D69" s="23" t="s">
        <v>51</v>
      </c>
      <c r="E69" s="23" t="s">
        <v>97</v>
      </c>
      <c r="F69" s="16"/>
      <c r="G69" s="17">
        <f>SUM(G70)</f>
        <v>23786115.059999999</v>
      </c>
    </row>
    <row r="70" spans="1:8" ht="33.75" x14ac:dyDescent="0.2">
      <c r="A70" s="22" t="s">
        <v>60</v>
      </c>
      <c r="B70" s="22"/>
      <c r="C70" s="23" t="s">
        <v>21</v>
      </c>
      <c r="D70" s="23" t="s">
        <v>51</v>
      </c>
      <c r="E70" s="23" t="s">
        <v>122</v>
      </c>
      <c r="F70" s="16"/>
      <c r="G70" s="17">
        <f>SUM(G71:G72)</f>
        <v>23786115.059999999</v>
      </c>
    </row>
    <row r="71" spans="1:8" x14ac:dyDescent="0.2">
      <c r="A71" s="22" t="s">
        <v>18</v>
      </c>
      <c r="B71" s="22"/>
      <c r="C71" s="23" t="s">
        <v>61</v>
      </c>
      <c r="D71" s="23" t="s">
        <v>51</v>
      </c>
      <c r="E71" s="23" t="s">
        <v>107</v>
      </c>
      <c r="F71" s="16" t="s">
        <v>19</v>
      </c>
      <c r="G71" s="17">
        <v>23786115.059999999</v>
      </c>
    </row>
    <row r="72" spans="1:8" ht="22.5" x14ac:dyDescent="0.2">
      <c r="A72" s="22" t="s">
        <v>72</v>
      </c>
      <c r="B72" s="22"/>
      <c r="C72" s="23" t="s">
        <v>61</v>
      </c>
      <c r="D72" s="23" t="s">
        <v>51</v>
      </c>
      <c r="E72" s="23" t="s">
        <v>107</v>
      </c>
      <c r="F72" s="16" t="s">
        <v>80</v>
      </c>
      <c r="G72" s="17">
        <v>0</v>
      </c>
    </row>
    <row r="73" spans="1:8" ht="16.899999999999999" customHeight="1" x14ac:dyDescent="0.2">
      <c r="A73" s="22" t="s">
        <v>165</v>
      </c>
      <c r="B73" s="22"/>
      <c r="C73" s="23" t="s">
        <v>21</v>
      </c>
      <c r="D73" s="23" t="s">
        <v>51</v>
      </c>
      <c r="E73" s="23" t="s">
        <v>164</v>
      </c>
      <c r="F73" s="16"/>
      <c r="G73" s="17">
        <f>SUM(G74)</f>
        <v>0</v>
      </c>
    </row>
    <row r="74" spans="1:8" x14ac:dyDescent="0.2">
      <c r="A74" s="22" t="s">
        <v>18</v>
      </c>
      <c r="B74" s="22"/>
      <c r="C74" s="23" t="s">
        <v>21</v>
      </c>
      <c r="D74" s="23" t="s">
        <v>51</v>
      </c>
      <c r="E74" s="23" t="s">
        <v>164</v>
      </c>
      <c r="F74" s="16" t="s">
        <v>19</v>
      </c>
      <c r="G74" s="17">
        <v>0</v>
      </c>
    </row>
    <row r="75" spans="1:8" x14ac:dyDescent="0.2">
      <c r="A75" s="27" t="s">
        <v>62</v>
      </c>
      <c r="B75" s="27"/>
      <c r="C75" s="28" t="s">
        <v>21</v>
      </c>
      <c r="D75" s="28" t="s">
        <v>63</v>
      </c>
      <c r="E75" s="28"/>
      <c r="F75" s="13"/>
      <c r="G75" s="14">
        <f>G76</f>
        <v>500000</v>
      </c>
    </row>
    <row r="76" spans="1:8" x14ac:dyDescent="0.2">
      <c r="A76" s="30" t="s">
        <v>11</v>
      </c>
      <c r="B76" s="30"/>
      <c r="C76" s="23" t="s">
        <v>21</v>
      </c>
      <c r="D76" s="23" t="s">
        <v>63</v>
      </c>
      <c r="E76" s="23" t="s">
        <v>97</v>
      </c>
      <c r="F76" s="16"/>
      <c r="G76" s="17">
        <f>G77+G79</f>
        <v>500000</v>
      </c>
    </row>
    <row r="77" spans="1:8" x14ac:dyDescent="0.2">
      <c r="A77" s="22" t="s">
        <v>64</v>
      </c>
      <c r="B77" s="22"/>
      <c r="C77" s="23" t="s">
        <v>21</v>
      </c>
      <c r="D77" s="23" t="s">
        <v>63</v>
      </c>
      <c r="E77" s="23" t="s">
        <v>108</v>
      </c>
      <c r="F77" s="16"/>
      <c r="G77" s="17">
        <f>G78</f>
        <v>400000</v>
      </c>
      <c r="H77" s="4"/>
    </row>
    <row r="78" spans="1:8" ht="15.6" customHeight="1" x14ac:dyDescent="0.2">
      <c r="A78" s="22" t="s">
        <v>18</v>
      </c>
      <c r="B78" s="22"/>
      <c r="C78" s="23" t="s">
        <v>21</v>
      </c>
      <c r="D78" s="23" t="s">
        <v>63</v>
      </c>
      <c r="E78" s="23" t="s">
        <v>108</v>
      </c>
      <c r="F78" s="16" t="s">
        <v>19</v>
      </c>
      <c r="G78" s="17">
        <v>400000</v>
      </c>
    </row>
    <row r="79" spans="1:8" ht="33.75" x14ac:dyDescent="0.2">
      <c r="A79" s="31" t="s">
        <v>65</v>
      </c>
      <c r="B79" s="31"/>
      <c r="C79" s="23" t="s">
        <v>21</v>
      </c>
      <c r="D79" s="23" t="s">
        <v>63</v>
      </c>
      <c r="E79" s="23" t="s">
        <v>109</v>
      </c>
      <c r="F79" s="16"/>
      <c r="G79" s="17">
        <f>SUM(G80)</f>
        <v>100000</v>
      </c>
    </row>
    <row r="80" spans="1:8" ht="20.25" customHeight="1" x14ac:dyDescent="0.2">
      <c r="A80" s="22" t="s">
        <v>18</v>
      </c>
      <c r="B80" s="22"/>
      <c r="C80" s="23" t="s">
        <v>21</v>
      </c>
      <c r="D80" s="23" t="s">
        <v>63</v>
      </c>
      <c r="E80" s="23" t="s">
        <v>109</v>
      </c>
      <c r="F80" s="16" t="s">
        <v>19</v>
      </c>
      <c r="G80" s="17">
        <v>100000</v>
      </c>
    </row>
    <row r="81" spans="1:7" x14ac:dyDescent="0.2">
      <c r="A81" s="24" t="s">
        <v>66</v>
      </c>
      <c r="B81" s="24"/>
      <c r="C81" s="25" t="s">
        <v>67</v>
      </c>
      <c r="D81" s="25" t="s">
        <v>8</v>
      </c>
      <c r="E81" s="23"/>
      <c r="F81" s="10"/>
      <c r="G81" s="11">
        <f>SUM(G97,G86,G82)</f>
        <v>66990179.289999999</v>
      </c>
    </row>
    <row r="82" spans="1:7" x14ac:dyDescent="0.2">
      <c r="A82" s="27" t="s">
        <v>68</v>
      </c>
      <c r="B82" s="27"/>
      <c r="C82" s="28" t="s">
        <v>67</v>
      </c>
      <c r="D82" s="28" t="s">
        <v>7</v>
      </c>
      <c r="E82" s="28"/>
      <c r="F82" s="13"/>
      <c r="G82" s="14">
        <f>G83</f>
        <v>0</v>
      </c>
    </row>
    <row r="83" spans="1:7" ht="18.600000000000001" customHeight="1" x14ac:dyDescent="0.2">
      <c r="A83" s="22" t="s">
        <v>40</v>
      </c>
      <c r="B83" s="22"/>
      <c r="C83" s="23" t="s">
        <v>67</v>
      </c>
      <c r="D83" s="23" t="s">
        <v>7</v>
      </c>
      <c r="E83" s="23" t="s">
        <v>97</v>
      </c>
      <c r="F83" s="16"/>
      <c r="G83" s="17">
        <f>G84</f>
        <v>0</v>
      </c>
    </row>
    <row r="84" spans="1:7" ht="78.75" x14ac:dyDescent="0.2">
      <c r="A84" s="22" t="s">
        <v>69</v>
      </c>
      <c r="B84" s="22"/>
      <c r="C84" s="23" t="s">
        <v>67</v>
      </c>
      <c r="D84" s="23" t="s">
        <v>7</v>
      </c>
      <c r="E84" s="23" t="s">
        <v>110</v>
      </c>
      <c r="F84" s="16"/>
      <c r="G84" s="17">
        <f>SUM(G85)</f>
        <v>0</v>
      </c>
    </row>
    <row r="85" spans="1:7" x14ac:dyDescent="0.2">
      <c r="A85" s="22" t="s">
        <v>18</v>
      </c>
      <c r="B85" s="22"/>
      <c r="C85" s="23" t="s">
        <v>67</v>
      </c>
      <c r="D85" s="23" t="s">
        <v>7</v>
      </c>
      <c r="E85" s="23" t="s">
        <v>110</v>
      </c>
      <c r="F85" s="16" t="s">
        <v>19</v>
      </c>
      <c r="G85" s="17">
        <v>0</v>
      </c>
    </row>
    <row r="86" spans="1:7" x14ac:dyDescent="0.2">
      <c r="A86" s="32" t="s">
        <v>70</v>
      </c>
      <c r="B86" s="32"/>
      <c r="C86" s="28" t="s">
        <v>67</v>
      </c>
      <c r="D86" s="28" t="s">
        <v>10</v>
      </c>
      <c r="E86" s="28"/>
      <c r="F86" s="13"/>
      <c r="G86" s="33">
        <f>G87+G90+G92</f>
        <v>8753784</v>
      </c>
    </row>
    <row r="87" spans="1:7" x14ac:dyDescent="0.2">
      <c r="A87" s="22" t="s">
        <v>40</v>
      </c>
      <c r="B87" s="22"/>
      <c r="C87" s="23" t="s">
        <v>67</v>
      </c>
      <c r="D87" s="23" t="s">
        <v>10</v>
      </c>
      <c r="E87" s="23" t="s">
        <v>97</v>
      </c>
      <c r="F87" s="16"/>
      <c r="G87" s="17">
        <f>G88</f>
        <v>2753784</v>
      </c>
    </row>
    <row r="88" spans="1:7" ht="67.5" x14ac:dyDescent="0.2">
      <c r="A88" s="27" t="s">
        <v>71</v>
      </c>
      <c r="B88" s="27"/>
      <c r="C88" s="28" t="s">
        <v>67</v>
      </c>
      <c r="D88" s="28" t="s">
        <v>10</v>
      </c>
      <c r="E88" s="28" t="s">
        <v>111</v>
      </c>
      <c r="F88" s="13"/>
      <c r="G88" s="14">
        <f>G89</f>
        <v>2753784</v>
      </c>
    </row>
    <row r="89" spans="1:7" x14ac:dyDescent="0.2">
      <c r="A89" s="22" t="s">
        <v>18</v>
      </c>
      <c r="B89" s="22"/>
      <c r="C89" s="23" t="s">
        <v>67</v>
      </c>
      <c r="D89" s="23" t="s">
        <v>10</v>
      </c>
      <c r="E89" s="23" t="s">
        <v>111</v>
      </c>
      <c r="F89" s="16" t="s">
        <v>19</v>
      </c>
      <c r="G89" s="17">
        <v>2753784</v>
      </c>
    </row>
    <row r="90" spans="1:7" x14ac:dyDescent="0.2">
      <c r="A90" s="29" t="s">
        <v>55</v>
      </c>
      <c r="B90" s="29"/>
      <c r="C90" s="23" t="s">
        <v>67</v>
      </c>
      <c r="D90" s="23" t="s">
        <v>10</v>
      </c>
      <c r="E90" s="23" t="s">
        <v>97</v>
      </c>
      <c r="F90" s="16"/>
      <c r="G90" s="17">
        <f>SUM(G91)</f>
        <v>6000000</v>
      </c>
    </row>
    <row r="91" spans="1:7" x14ac:dyDescent="0.2">
      <c r="A91" s="22" t="s">
        <v>18</v>
      </c>
      <c r="B91" s="22"/>
      <c r="C91" s="23" t="s">
        <v>67</v>
      </c>
      <c r="D91" s="23" t="s">
        <v>10</v>
      </c>
      <c r="E91" s="23" t="s">
        <v>124</v>
      </c>
      <c r="F91" s="16" t="s">
        <v>19</v>
      </c>
      <c r="G91" s="17">
        <v>6000000</v>
      </c>
    </row>
    <row r="92" spans="1:7" ht="33.75" x14ac:dyDescent="0.2">
      <c r="A92" s="27" t="s">
        <v>135</v>
      </c>
      <c r="B92" s="27"/>
      <c r="C92" s="28" t="s">
        <v>67</v>
      </c>
      <c r="D92" s="28" t="s">
        <v>10</v>
      </c>
      <c r="E92" s="28" t="s">
        <v>136</v>
      </c>
      <c r="F92" s="13" t="s">
        <v>137</v>
      </c>
      <c r="G92" s="14"/>
    </row>
    <row r="93" spans="1:7" ht="22.5" x14ac:dyDescent="0.2">
      <c r="A93" s="22" t="s">
        <v>138</v>
      </c>
      <c r="B93" s="22"/>
      <c r="C93" s="23" t="s">
        <v>67</v>
      </c>
      <c r="D93" s="23" t="s">
        <v>10</v>
      </c>
      <c r="E93" s="23" t="s">
        <v>139</v>
      </c>
      <c r="F93" s="16" t="s">
        <v>137</v>
      </c>
      <c r="G93" s="17">
        <f>SUM(G94)</f>
        <v>0</v>
      </c>
    </row>
    <row r="94" spans="1:7" x14ac:dyDescent="0.2">
      <c r="A94" s="22" t="s">
        <v>130</v>
      </c>
      <c r="B94" s="22"/>
      <c r="C94" s="23" t="s">
        <v>67</v>
      </c>
      <c r="D94" s="23" t="s">
        <v>10</v>
      </c>
      <c r="E94" s="23" t="s">
        <v>139</v>
      </c>
      <c r="F94" s="16" t="s">
        <v>134</v>
      </c>
      <c r="G94" s="17">
        <f>SUM(G95)</f>
        <v>0</v>
      </c>
    </row>
    <row r="95" spans="1:7" ht="45" x14ac:dyDescent="0.2">
      <c r="A95" s="22" t="s">
        <v>140</v>
      </c>
      <c r="B95" s="22"/>
      <c r="C95" s="23" t="s">
        <v>67</v>
      </c>
      <c r="D95" s="23" t="s">
        <v>10</v>
      </c>
      <c r="E95" s="23" t="s">
        <v>139</v>
      </c>
      <c r="F95" s="16" t="s">
        <v>141</v>
      </c>
      <c r="G95" s="17">
        <f>SUM(G96)</f>
        <v>0</v>
      </c>
    </row>
    <row r="96" spans="1:7" ht="45" x14ac:dyDescent="0.2">
      <c r="A96" s="22" t="s">
        <v>142</v>
      </c>
      <c r="B96" s="22"/>
      <c r="C96" s="23" t="s">
        <v>67</v>
      </c>
      <c r="D96" s="23" t="s">
        <v>10</v>
      </c>
      <c r="E96" s="23" t="s">
        <v>139</v>
      </c>
      <c r="F96" s="16" t="s">
        <v>143</v>
      </c>
      <c r="G96" s="17">
        <v>0</v>
      </c>
    </row>
    <row r="97" spans="1:8" x14ac:dyDescent="0.2">
      <c r="A97" s="34" t="s">
        <v>73</v>
      </c>
      <c r="B97" s="34"/>
      <c r="C97" s="28" t="s">
        <v>67</v>
      </c>
      <c r="D97" s="28" t="s">
        <v>17</v>
      </c>
      <c r="E97" s="28"/>
      <c r="F97" s="13"/>
      <c r="G97" s="33">
        <f>G98+G107+G118+G103+G105+G123</f>
        <v>58236395.289999999</v>
      </c>
    </row>
    <row r="98" spans="1:8" x14ac:dyDescent="0.2">
      <c r="A98" s="22" t="s">
        <v>40</v>
      </c>
      <c r="B98" s="22"/>
      <c r="C98" s="23" t="s">
        <v>67</v>
      </c>
      <c r="D98" s="23" t="s">
        <v>17</v>
      </c>
      <c r="E98" s="23" t="s">
        <v>97</v>
      </c>
      <c r="F98" s="16"/>
      <c r="G98" s="17">
        <f>G99+G101</f>
        <v>2085790</v>
      </c>
      <c r="H98" s="4"/>
    </row>
    <row r="99" spans="1:8" ht="33.75" x14ac:dyDescent="0.2">
      <c r="A99" s="22" t="s">
        <v>74</v>
      </c>
      <c r="B99" s="22"/>
      <c r="C99" s="23" t="s">
        <v>67</v>
      </c>
      <c r="D99" s="23" t="s">
        <v>17</v>
      </c>
      <c r="E99" s="23" t="s">
        <v>112</v>
      </c>
      <c r="F99" s="23"/>
      <c r="G99" s="17">
        <f>G100</f>
        <v>1988660</v>
      </c>
    </row>
    <row r="100" spans="1:8" x14ac:dyDescent="0.2">
      <c r="A100" s="22" t="s">
        <v>18</v>
      </c>
      <c r="B100" s="22"/>
      <c r="C100" s="23" t="s">
        <v>67</v>
      </c>
      <c r="D100" s="23" t="s">
        <v>17</v>
      </c>
      <c r="E100" s="23" t="s">
        <v>112</v>
      </c>
      <c r="F100" s="23" t="s">
        <v>19</v>
      </c>
      <c r="G100" s="17">
        <v>1988660</v>
      </c>
    </row>
    <row r="101" spans="1:8" ht="33.75" x14ac:dyDescent="0.2">
      <c r="A101" s="22" t="s">
        <v>75</v>
      </c>
      <c r="B101" s="22"/>
      <c r="C101" s="23" t="s">
        <v>67</v>
      </c>
      <c r="D101" s="23" t="s">
        <v>17</v>
      </c>
      <c r="E101" s="23" t="s">
        <v>113</v>
      </c>
      <c r="F101" s="23"/>
      <c r="G101" s="17">
        <f>G102</f>
        <v>97130</v>
      </c>
    </row>
    <row r="102" spans="1:8" x14ac:dyDescent="0.2">
      <c r="A102" s="22" t="s">
        <v>18</v>
      </c>
      <c r="B102" s="22"/>
      <c r="C102" s="23" t="s">
        <v>67</v>
      </c>
      <c r="D102" s="23" t="s">
        <v>17</v>
      </c>
      <c r="E102" s="23" t="s">
        <v>113</v>
      </c>
      <c r="F102" s="23" t="s">
        <v>19</v>
      </c>
      <c r="G102" s="17">
        <v>97130</v>
      </c>
    </row>
    <row r="103" spans="1:8" ht="33.75" x14ac:dyDescent="0.2">
      <c r="A103" s="22" t="s">
        <v>161</v>
      </c>
      <c r="B103" s="22"/>
      <c r="C103" s="23" t="s">
        <v>67</v>
      </c>
      <c r="D103" s="23" t="s">
        <v>17</v>
      </c>
      <c r="E103" s="23" t="s">
        <v>159</v>
      </c>
      <c r="F103" s="23"/>
      <c r="G103" s="17">
        <f>SUM(G104)</f>
        <v>0</v>
      </c>
    </row>
    <row r="104" spans="1:8" x14ac:dyDescent="0.2">
      <c r="A104" s="22" t="s">
        <v>18</v>
      </c>
      <c r="B104" s="22"/>
      <c r="C104" s="23" t="s">
        <v>67</v>
      </c>
      <c r="D104" s="23" t="s">
        <v>17</v>
      </c>
      <c r="E104" s="23" t="s">
        <v>159</v>
      </c>
      <c r="F104" s="23" t="s">
        <v>19</v>
      </c>
      <c r="G104" s="17">
        <v>0</v>
      </c>
      <c r="H104" s="4"/>
    </row>
    <row r="105" spans="1:8" ht="45" x14ac:dyDescent="0.2">
      <c r="A105" s="22" t="s">
        <v>162</v>
      </c>
      <c r="B105" s="22"/>
      <c r="C105" s="23" t="s">
        <v>67</v>
      </c>
      <c r="D105" s="23" t="s">
        <v>17</v>
      </c>
      <c r="E105" s="23" t="s">
        <v>160</v>
      </c>
      <c r="F105" s="23"/>
      <c r="G105" s="17">
        <f>SUM(G106)</f>
        <v>0</v>
      </c>
    </row>
    <row r="106" spans="1:8" x14ac:dyDescent="0.2">
      <c r="A106" s="22" t="s">
        <v>18</v>
      </c>
      <c r="B106" s="22"/>
      <c r="C106" s="23" t="s">
        <v>67</v>
      </c>
      <c r="D106" s="23" t="s">
        <v>17</v>
      </c>
      <c r="E106" s="23" t="s">
        <v>160</v>
      </c>
      <c r="F106" s="23" t="s">
        <v>19</v>
      </c>
      <c r="G106" s="17">
        <v>0</v>
      </c>
    </row>
    <row r="107" spans="1:8" x14ac:dyDescent="0.2">
      <c r="A107" s="29" t="s">
        <v>55</v>
      </c>
      <c r="B107" s="29"/>
      <c r="C107" s="23" t="s">
        <v>67</v>
      </c>
      <c r="D107" s="23" t="s">
        <v>17</v>
      </c>
      <c r="E107" s="23" t="s">
        <v>97</v>
      </c>
      <c r="F107" s="35"/>
      <c r="G107" s="17">
        <f>G108+G111+G114+G116</f>
        <v>55650605.289999999</v>
      </c>
    </row>
    <row r="108" spans="1:8" x14ac:dyDescent="0.2">
      <c r="A108" s="36" t="s">
        <v>76</v>
      </c>
      <c r="B108" s="36"/>
      <c r="C108" s="23" t="s">
        <v>67</v>
      </c>
      <c r="D108" s="23" t="s">
        <v>17</v>
      </c>
      <c r="E108" s="23" t="s">
        <v>114</v>
      </c>
      <c r="F108" s="16"/>
      <c r="G108" s="17">
        <f>SUM(G109:G110)</f>
        <v>17834674.289999999</v>
      </c>
    </row>
    <row r="109" spans="1:8" x14ac:dyDescent="0.2">
      <c r="A109" s="22" t="s">
        <v>18</v>
      </c>
      <c r="B109" s="22"/>
      <c r="C109" s="23" t="s">
        <v>67</v>
      </c>
      <c r="D109" s="23" t="s">
        <v>17</v>
      </c>
      <c r="E109" s="23" t="s">
        <v>114</v>
      </c>
      <c r="F109" s="16" t="s">
        <v>19</v>
      </c>
      <c r="G109" s="17">
        <v>10334939.609999999</v>
      </c>
    </row>
    <row r="110" spans="1:8" ht="19.149999999999999" customHeight="1" x14ac:dyDescent="0.2">
      <c r="A110" s="22" t="s">
        <v>125</v>
      </c>
      <c r="B110" s="22"/>
      <c r="C110" s="23" t="s">
        <v>67</v>
      </c>
      <c r="D110" s="23" t="s">
        <v>17</v>
      </c>
      <c r="E110" s="23" t="s">
        <v>114</v>
      </c>
      <c r="F110" s="16" t="s">
        <v>126</v>
      </c>
      <c r="G110" s="17">
        <v>7499734.6799999997</v>
      </c>
    </row>
    <row r="111" spans="1:8" ht="19.149999999999999" customHeight="1" x14ac:dyDescent="0.2">
      <c r="A111" s="37" t="s">
        <v>77</v>
      </c>
      <c r="B111" s="37"/>
      <c r="C111" s="23" t="s">
        <v>67</v>
      </c>
      <c r="D111" s="23" t="s">
        <v>17</v>
      </c>
      <c r="E111" s="23" t="s">
        <v>115</v>
      </c>
      <c r="F111" s="16"/>
      <c r="G111" s="17">
        <f>G112+G113</f>
        <v>2700000</v>
      </c>
    </row>
    <row r="112" spans="1:8" ht="19.149999999999999" customHeight="1" x14ac:dyDescent="0.2">
      <c r="A112" s="22" t="s">
        <v>18</v>
      </c>
      <c r="B112" s="22"/>
      <c r="C112" s="23" t="s">
        <v>67</v>
      </c>
      <c r="D112" s="23" t="s">
        <v>17</v>
      </c>
      <c r="E112" s="23" t="s">
        <v>115</v>
      </c>
      <c r="F112" s="16" t="s">
        <v>19</v>
      </c>
      <c r="G112" s="17">
        <v>2700000</v>
      </c>
    </row>
    <row r="113" spans="1:7" ht="19.149999999999999" customHeight="1" x14ac:dyDescent="0.2">
      <c r="A113" s="22" t="s">
        <v>18</v>
      </c>
      <c r="B113" s="22"/>
      <c r="C113" s="23" t="s">
        <v>67</v>
      </c>
      <c r="D113" s="23" t="s">
        <v>17</v>
      </c>
      <c r="E113" s="23" t="s">
        <v>115</v>
      </c>
      <c r="F113" s="16" t="s">
        <v>126</v>
      </c>
      <c r="G113" s="17">
        <v>0</v>
      </c>
    </row>
    <row r="114" spans="1:7" ht="19.149999999999999" customHeight="1" x14ac:dyDescent="0.2">
      <c r="A114" s="22" t="s">
        <v>78</v>
      </c>
      <c r="B114" s="22"/>
      <c r="C114" s="23" t="s">
        <v>67</v>
      </c>
      <c r="D114" s="23" t="s">
        <v>17</v>
      </c>
      <c r="E114" s="23" t="s">
        <v>116</v>
      </c>
      <c r="F114" s="16"/>
      <c r="G114" s="17">
        <f>SUM(G115)</f>
        <v>500000</v>
      </c>
    </row>
    <row r="115" spans="1:7" ht="19.149999999999999" customHeight="1" x14ac:dyDescent="0.2">
      <c r="A115" s="22" t="s">
        <v>18</v>
      </c>
      <c r="B115" s="22"/>
      <c r="C115" s="23" t="s">
        <v>67</v>
      </c>
      <c r="D115" s="23" t="s">
        <v>17</v>
      </c>
      <c r="E115" s="23" t="s">
        <v>116</v>
      </c>
      <c r="F115" s="16" t="s">
        <v>19</v>
      </c>
      <c r="G115" s="17">
        <v>500000</v>
      </c>
    </row>
    <row r="116" spans="1:7" x14ac:dyDescent="0.2">
      <c r="A116" s="22" t="s">
        <v>79</v>
      </c>
      <c r="B116" s="22"/>
      <c r="C116" s="23" t="s">
        <v>67</v>
      </c>
      <c r="D116" s="23" t="s">
        <v>17</v>
      </c>
      <c r="E116" s="23" t="s">
        <v>117</v>
      </c>
      <c r="F116" s="16"/>
      <c r="G116" s="17">
        <f>SUM(G117:G117)</f>
        <v>34615931</v>
      </c>
    </row>
    <row r="117" spans="1:7" x14ac:dyDescent="0.2">
      <c r="A117" s="22" t="s">
        <v>18</v>
      </c>
      <c r="B117" s="22"/>
      <c r="C117" s="23" t="s">
        <v>67</v>
      </c>
      <c r="D117" s="23" t="s">
        <v>17</v>
      </c>
      <c r="E117" s="23" t="s">
        <v>117</v>
      </c>
      <c r="F117" s="16" t="s">
        <v>19</v>
      </c>
      <c r="G117" s="17">
        <v>34615931</v>
      </c>
    </row>
    <row r="118" spans="1:7" x14ac:dyDescent="0.2">
      <c r="A118" s="22" t="s">
        <v>156</v>
      </c>
      <c r="B118" s="22"/>
      <c r="C118" s="23" t="s">
        <v>67</v>
      </c>
      <c r="D118" s="23" t="s">
        <v>17</v>
      </c>
      <c r="E118" s="23" t="s">
        <v>155</v>
      </c>
      <c r="F118" s="16"/>
      <c r="G118" s="17">
        <f>SUM(G121+G119)</f>
        <v>0</v>
      </c>
    </row>
    <row r="119" spans="1:7" ht="18" customHeight="1" x14ac:dyDescent="0.2">
      <c r="A119" s="40" t="s">
        <v>157</v>
      </c>
      <c r="B119" s="41"/>
      <c r="C119" s="23" t="s">
        <v>67</v>
      </c>
      <c r="D119" s="23" t="s">
        <v>17</v>
      </c>
      <c r="E119" s="23" t="s">
        <v>166</v>
      </c>
      <c r="F119" s="16" t="s">
        <v>137</v>
      </c>
      <c r="G119" s="17">
        <f>SUM(G120)</f>
        <v>0</v>
      </c>
    </row>
    <row r="120" spans="1:7" x14ac:dyDescent="0.2">
      <c r="A120" s="22" t="s">
        <v>18</v>
      </c>
      <c r="B120" s="22"/>
      <c r="C120" s="23" t="s">
        <v>67</v>
      </c>
      <c r="D120" s="23" t="s">
        <v>17</v>
      </c>
      <c r="E120" s="23" t="s">
        <v>166</v>
      </c>
      <c r="F120" s="16" t="s">
        <v>19</v>
      </c>
      <c r="G120" s="17">
        <v>0</v>
      </c>
    </row>
    <row r="121" spans="1:7" ht="33.75" x14ac:dyDescent="0.2">
      <c r="A121" s="40" t="s">
        <v>158</v>
      </c>
      <c r="B121" s="41"/>
      <c r="C121" s="23" t="s">
        <v>67</v>
      </c>
      <c r="D121" s="23" t="s">
        <v>17</v>
      </c>
      <c r="E121" s="23" t="s">
        <v>154</v>
      </c>
      <c r="F121" s="16" t="s">
        <v>137</v>
      </c>
      <c r="G121" s="17">
        <f>SUM(G122)</f>
        <v>0</v>
      </c>
    </row>
    <row r="122" spans="1:7" x14ac:dyDescent="0.2">
      <c r="A122" s="22" t="s">
        <v>18</v>
      </c>
      <c r="B122" s="22"/>
      <c r="C122" s="23" t="s">
        <v>67</v>
      </c>
      <c r="D122" s="23" t="s">
        <v>17</v>
      </c>
      <c r="E122" s="23" t="s">
        <v>154</v>
      </c>
      <c r="F122" s="16" t="s">
        <v>19</v>
      </c>
      <c r="G122" s="17">
        <v>0</v>
      </c>
    </row>
    <row r="123" spans="1:7" ht="33.75" x14ac:dyDescent="0.2">
      <c r="A123" s="22" t="s">
        <v>161</v>
      </c>
      <c r="B123" s="22"/>
      <c r="C123" s="23" t="s">
        <v>67</v>
      </c>
      <c r="D123" s="23" t="s">
        <v>17</v>
      </c>
      <c r="E123" s="23" t="s">
        <v>163</v>
      </c>
      <c r="F123" s="23" t="s">
        <v>19</v>
      </c>
      <c r="G123" s="17">
        <v>500000</v>
      </c>
    </row>
    <row r="124" spans="1:7" x14ac:dyDescent="0.2">
      <c r="A124" s="24" t="s">
        <v>145</v>
      </c>
      <c r="B124" s="24"/>
      <c r="C124" s="25" t="s">
        <v>144</v>
      </c>
      <c r="D124" s="25" t="s">
        <v>8</v>
      </c>
      <c r="E124" s="25"/>
      <c r="F124" s="10"/>
      <c r="G124" s="11">
        <f>SUM(G125)</f>
        <v>0</v>
      </c>
    </row>
    <row r="125" spans="1:7" x14ac:dyDescent="0.2">
      <c r="A125" s="22" t="s">
        <v>146</v>
      </c>
      <c r="B125" s="22"/>
      <c r="C125" s="23" t="s">
        <v>144</v>
      </c>
      <c r="D125" s="23" t="s">
        <v>67</v>
      </c>
      <c r="E125" s="23" t="s">
        <v>97</v>
      </c>
      <c r="F125" s="16"/>
      <c r="G125" s="17">
        <f>SUM(G127)</f>
        <v>0</v>
      </c>
    </row>
    <row r="126" spans="1:7" ht="22.5" x14ac:dyDescent="0.2">
      <c r="A126" s="22" t="s">
        <v>151</v>
      </c>
      <c r="B126" s="22"/>
      <c r="C126" s="23" t="s">
        <v>144</v>
      </c>
      <c r="D126" s="23" t="s">
        <v>67</v>
      </c>
      <c r="E126" s="23" t="s">
        <v>149</v>
      </c>
      <c r="F126" s="16" t="s">
        <v>150</v>
      </c>
      <c r="G126" s="17">
        <f>SUM(G127)</f>
        <v>0</v>
      </c>
    </row>
    <row r="127" spans="1:7" x14ac:dyDescent="0.2">
      <c r="A127" s="22" t="s">
        <v>18</v>
      </c>
      <c r="B127" s="22"/>
      <c r="C127" s="23" t="s">
        <v>144</v>
      </c>
      <c r="D127" s="23" t="s">
        <v>67</v>
      </c>
      <c r="E127" s="23" t="s">
        <v>149</v>
      </c>
      <c r="F127" s="16" t="s">
        <v>19</v>
      </c>
      <c r="G127" s="17">
        <v>0</v>
      </c>
    </row>
    <row r="128" spans="1:7" x14ac:dyDescent="0.2">
      <c r="A128" s="38" t="s">
        <v>82</v>
      </c>
      <c r="B128" s="38"/>
      <c r="C128" s="25" t="s">
        <v>83</v>
      </c>
      <c r="D128" s="25" t="s">
        <v>8</v>
      </c>
      <c r="E128" s="25"/>
      <c r="F128" s="10"/>
      <c r="G128" s="11">
        <f>G129</f>
        <v>500000</v>
      </c>
    </row>
    <row r="129" spans="1:7" x14ac:dyDescent="0.2">
      <c r="A129" s="22" t="s">
        <v>84</v>
      </c>
      <c r="B129" s="22"/>
      <c r="C129" s="23" t="s">
        <v>83</v>
      </c>
      <c r="D129" s="23" t="s">
        <v>21</v>
      </c>
      <c r="E129" s="23" t="s">
        <v>128</v>
      </c>
      <c r="F129" s="16"/>
      <c r="G129" s="17">
        <f>G130</f>
        <v>500000</v>
      </c>
    </row>
    <row r="130" spans="1:7" ht="22.5" x14ac:dyDescent="0.2">
      <c r="A130" s="26" t="s">
        <v>81</v>
      </c>
      <c r="B130" s="26"/>
      <c r="C130" s="23" t="s">
        <v>83</v>
      </c>
      <c r="D130" s="23" t="s">
        <v>21</v>
      </c>
      <c r="E130" s="23" t="s">
        <v>118</v>
      </c>
      <c r="F130" s="16"/>
      <c r="G130" s="17">
        <f>SUM(G131)</f>
        <v>500000</v>
      </c>
    </row>
    <row r="131" spans="1:7" x14ac:dyDescent="0.2">
      <c r="A131" s="22" t="s">
        <v>18</v>
      </c>
      <c r="B131" s="22"/>
      <c r="C131" s="23" t="s">
        <v>83</v>
      </c>
      <c r="D131" s="23" t="s">
        <v>21</v>
      </c>
      <c r="E131" s="23" t="s">
        <v>118</v>
      </c>
      <c r="F131" s="16" t="s">
        <v>19</v>
      </c>
      <c r="G131" s="17">
        <v>500000</v>
      </c>
    </row>
    <row r="132" spans="1:7" x14ac:dyDescent="0.2">
      <c r="A132" s="24" t="s">
        <v>85</v>
      </c>
      <c r="B132" s="24"/>
      <c r="C132" s="23" t="s">
        <v>54</v>
      </c>
      <c r="D132" s="23" t="s">
        <v>8</v>
      </c>
      <c r="E132" s="23"/>
      <c r="F132" s="16"/>
      <c r="G132" s="11">
        <f>SUM(G133)</f>
        <v>1300000</v>
      </c>
    </row>
    <row r="133" spans="1:7" ht="56.25" x14ac:dyDescent="0.2">
      <c r="A133" s="22" t="s">
        <v>86</v>
      </c>
      <c r="B133" s="22"/>
      <c r="C133" s="23" t="s">
        <v>54</v>
      </c>
      <c r="D133" s="23" t="s">
        <v>17</v>
      </c>
      <c r="E133" s="23" t="s">
        <v>119</v>
      </c>
      <c r="F133" s="16"/>
      <c r="G133" s="17">
        <f>SUM(G134:G134)</f>
        <v>1300000</v>
      </c>
    </row>
    <row r="134" spans="1:7" ht="22.5" x14ac:dyDescent="0.2">
      <c r="A134" s="22" t="s">
        <v>94</v>
      </c>
      <c r="B134" s="22"/>
      <c r="C134" s="23" t="s">
        <v>54</v>
      </c>
      <c r="D134" s="23" t="s">
        <v>17</v>
      </c>
      <c r="E134" s="23" t="s">
        <v>119</v>
      </c>
      <c r="F134" s="16" t="s">
        <v>129</v>
      </c>
      <c r="G134" s="17">
        <v>1300000</v>
      </c>
    </row>
    <row r="135" spans="1:7" x14ac:dyDescent="0.2">
      <c r="A135" s="24" t="s">
        <v>87</v>
      </c>
      <c r="B135" s="24"/>
      <c r="C135" s="25" t="s">
        <v>34</v>
      </c>
      <c r="D135" s="25" t="s">
        <v>8</v>
      </c>
      <c r="E135" s="23"/>
      <c r="F135" s="10"/>
      <c r="G135" s="11">
        <f>SUM(G136+G140)</f>
        <v>22000000</v>
      </c>
    </row>
    <row r="136" spans="1:7" ht="15.75" customHeight="1" x14ac:dyDescent="0.2">
      <c r="A136" s="22" t="s">
        <v>88</v>
      </c>
      <c r="B136" s="22"/>
      <c r="C136" s="23" t="s">
        <v>34</v>
      </c>
      <c r="D136" s="23" t="s">
        <v>10</v>
      </c>
      <c r="E136" s="23"/>
      <c r="F136" s="16"/>
      <c r="G136" s="17">
        <f>SUM(G137)</f>
        <v>3650000</v>
      </c>
    </row>
    <row r="137" spans="1:7" x14ac:dyDescent="0.2">
      <c r="A137" s="26" t="s">
        <v>55</v>
      </c>
      <c r="B137" s="26"/>
      <c r="C137" s="23" t="s">
        <v>34</v>
      </c>
      <c r="D137" s="23" t="s">
        <v>10</v>
      </c>
      <c r="E137" s="23" t="s">
        <v>97</v>
      </c>
      <c r="F137" s="16"/>
      <c r="G137" s="17">
        <f>G138</f>
        <v>3650000</v>
      </c>
    </row>
    <row r="138" spans="1:7" ht="22.5" x14ac:dyDescent="0.2">
      <c r="A138" s="26" t="s">
        <v>89</v>
      </c>
      <c r="B138" s="26"/>
      <c r="C138" s="23" t="s">
        <v>34</v>
      </c>
      <c r="D138" s="23" t="s">
        <v>10</v>
      </c>
      <c r="E138" s="23" t="s">
        <v>120</v>
      </c>
      <c r="F138" s="16"/>
      <c r="G138" s="17">
        <f>SUM(G139:G139)</f>
        <v>3650000</v>
      </c>
    </row>
    <row r="139" spans="1:7" x14ac:dyDescent="0.2">
      <c r="A139" s="22" t="s">
        <v>90</v>
      </c>
      <c r="B139" s="22"/>
      <c r="C139" s="23" t="s">
        <v>34</v>
      </c>
      <c r="D139" s="23" t="s">
        <v>10</v>
      </c>
      <c r="E139" s="23" t="s">
        <v>120</v>
      </c>
      <c r="F139" s="16" t="s">
        <v>19</v>
      </c>
      <c r="G139" s="17">
        <v>3650000</v>
      </c>
    </row>
    <row r="140" spans="1:7" x14ac:dyDescent="0.2">
      <c r="A140" s="22" t="s">
        <v>170</v>
      </c>
      <c r="B140" s="22"/>
      <c r="C140" s="23" t="s">
        <v>34</v>
      </c>
      <c r="D140" s="23" t="s">
        <v>67</v>
      </c>
      <c r="E140" s="23"/>
      <c r="F140" s="16"/>
      <c r="G140" s="17">
        <f>SUM(G141:G143)</f>
        <v>18350000</v>
      </c>
    </row>
    <row r="141" spans="1:7" x14ac:dyDescent="0.2">
      <c r="A141" s="22" t="s">
        <v>90</v>
      </c>
      <c r="B141" s="22"/>
      <c r="C141" s="23" t="s">
        <v>34</v>
      </c>
      <c r="D141" s="23" t="s">
        <v>67</v>
      </c>
      <c r="E141" s="23" t="s">
        <v>120</v>
      </c>
      <c r="F141" s="16" t="s">
        <v>19</v>
      </c>
      <c r="G141" s="17">
        <v>2230000</v>
      </c>
    </row>
    <row r="142" spans="1:7" x14ac:dyDescent="0.2">
      <c r="A142" s="22" t="s">
        <v>125</v>
      </c>
      <c r="B142" s="22"/>
      <c r="C142" s="23" t="s">
        <v>34</v>
      </c>
      <c r="D142" s="23" t="s">
        <v>67</v>
      </c>
      <c r="E142" s="23" t="s">
        <v>120</v>
      </c>
      <c r="F142" s="16" t="s">
        <v>126</v>
      </c>
      <c r="G142" s="17">
        <v>120000</v>
      </c>
    </row>
    <row r="143" spans="1:7" ht="33.75" x14ac:dyDescent="0.2">
      <c r="A143" s="22" t="s">
        <v>152</v>
      </c>
      <c r="B143" s="22"/>
      <c r="C143" s="23" t="s">
        <v>34</v>
      </c>
      <c r="D143" s="23" t="s">
        <v>67</v>
      </c>
      <c r="E143" s="23" t="s">
        <v>120</v>
      </c>
      <c r="F143" s="16" t="s">
        <v>80</v>
      </c>
      <c r="G143" s="17">
        <v>16000000</v>
      </c>
    </row>
    <row r="144" spans="1:7" x14ac:dyDescent="0.2">
      <c r="A144" s="39" t="s">
        <v>91</v>
      </c>
      <c r="B144" s="39"/>
      <c r="C144" s="23"/>
      <c r="D144" s="23"/>
      <c r="E144" s="23"/>
      <c r="F144" s="16"/>
      <c r="G144" s="11">
        <f>SUM(G135,G132,G128,G124,G81,G64,G53,G44,G8)</f>
        <v>155700547.86000001</v>
      </c>
    </row>
  </sheetData>
  <mergeCells count="8">
    <mergeCell ref="B1:G1"/>
    <mergeCell ref="G5:G6"/>
    <mergeCell ref="A5:A6"/>
    <mergeCell ref="B5:F5"/>
    <mergeCell ref="C2:G2"/>
    <mergeCell ref="A3:G3"/>
    <mergeCell ref="A4:E4"/>
    <mergeCell ref="F4:G4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Юрист1</cp:lastModifiedBy>
  <cp:lastPrinted>2023-04-27T05:35:26Z</cp:lastPrinted>
  <dcterms:created xsi:type="dcterms:W3CDTF">2007-09-27T04:48:00Z</dcterms:created>
  <dcterms:modified xsi:type="dcterms:W3CDTF">2023-06-02T11:50:49Z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