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ПЯТЫЙ СОЗЫВ\23.12.2024\РСД расчеты на 23.12.2024г публикация\"/>
    </mc:Choice>
  </mc:AlternateContent>
  <xr:revisionPtr revIDLastSave="0" documentId="13_ncr:1_{15A05743-ECC4-4CFD-8646-7ED509081E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" sheetId="2" r:id="rId1"/>
    <sheet name="4" sheetId="8" r:id="rId2"/>
  </sheets>
  <definedNames>
    <definedName name="BFT_Print_Titles" localSheetId="0">'3'!$6:$8</definedName>
    <definedName name="LAST_CELL" localSheetId="0">'3'!#REF!</definedName>
  </definedNames>
  <calcPr calcId="191029"/>
</workbook>
</file>

<file path=xl/calcChain.xml><?xml version="1.0" encoding="utf-8"?>
<calcChain xmlns="http://schemas.openxmlformats.org/spreadsheetml/2006/main">
  <c r="F69" i="2" l="1"/>
  <c r="F75" i="2"/>
  <c r="F78" i="2"/>
  <c r="F20" i="2"/>
  <c r="G20" i="8"/>
  <c r="F20" i="8"/>
  <c r="G90" i="8"/>
  <c r="G35" i="8"/>
  <c r="G76" i="8"/>
  <c r="F76" i="8"/>
  <c r="G56" i="8" l="1"/>
  <c r="F56" i="8"/>
  <c r="F53" i="2" l="1"/>
  <c r="F56" i="2"/>
  <c r="F35" i="8"/>
  <c r="F35" i="2"/>
  <c r="F33" i="2"/>
  <c r="F108" i="2"/>
  <c r="F106" i="2"/>
  <c r="F102" i="2"/>
  <c r="F101" i="2" s="1"/>
  <c r="F100" i="2" s="1"/>
  <c r="F98" i="2"/>
  <c r="F97" i="2" s="1"/>
  <c r="F95" i="2"/>
  <c r="F94" i="2" s="1"/>
  <c r="F92" i="2"/>
  <c r="F90" i="2"/>
  <c r="F88" i="2"/>
  <c r="F85" i="2"/>
  <c r="F83" i="2"/>
  <c r="F81" i="2"/>
  <c r="F76" i="2"/>
  <c r="F73" i="2"/>
  <c r="F71" i="2"/>
  <c r="F67" i="2"/>
  <c r="F65" i="2"/>
  <c r="F62" i="2"/>
  <c r="F60" i="2"/>
  <c r="F50" i="2"/>
  <c r="F43" i="2"/>
  <c r="F42" i="2" s="1"/>
  <c r="F41" i="2" s="1"/>
  <c r="F39" i="2"/>
  <c r="F37" i="2"/>
  <c r="F30" i="2"/>
  <c r="F29" i="2" s="1"/>
  <c r="F19" i="2"/>
  <c r="F18" i="2" s="1"/>
  <c r="F16" i="2"/>
  <c r="F13" i="2"/>
  <c r="F12" i="2"/>
  <c r="F11" i="2" s="1"/>
  <c r="F12" i="8"/>
  <c r="F11" i="8" s="1"/>
  <c r="G12" i="8"/>
  <c r="G11" i="8" s="1"/>
  <c r="F13" i="8"/>
  <c r="G13" i="8"/>
  <c r="F16" i="8"/>
  <c r="G16" i="8"/>
  <c r="F19" i="8"/>
  <c r="F18" i="8" s="1"/>
  <c r="G19" i="8"/>
  <c r="G18" i="8" s="1"/>
  <c r="F30" i="8"/>
  <c r="F29" i="8" s="1"/>
  <c r="G30" i="8"/>
  <c r="G29" i="8" s="1"/>
  <c r="F33" i="8"/>
  <c r="G33" i="8"/>
  <c r="F37" i="8"/>
  <c r="G37" i="8"/>
  <c r="F39" i="8"/>
  <c r="G39" i="8"/>
  <c r="F43" i="8"/>
  <c r="F42" i="8" s="1"/>
  <c r="F41" i="8" s="1"/>
  <c r="G43" i="8"/>
  <c r="G42" i="8" s="1"/>
  <c r="G41" i="8" s="1"/>
  <c r="F50" i="8"/>
  <c r="G50" i="8"/>
  <c r="F53" i="8"/>
  <c r="F52" i="8" s="1"/>
  <c r="F49" i="8" s="1"/>
  <c r="G53" i="8"/>
  <c r="G52" i="8" s="1"/>
  <c r="F60" i="8"/>
  <c r="G60" i="8"/>
  <c r="F62" i="8"/>
  <c r="G62" i="8"/>
  <c r="F65" i="8"/>
  <c r="G65" i="8"/>
  <c r="F67" i="8"/>
  <c r="G67" i="8"/>
  <c r="F71" i="8"/>
  <c r="F70" i="8" s="1"/>
  <c r="G71" i="8"/>
  <c r="G70" i="8" s="1"/>
  <c r="F74" i="8"/>
  <c r="F73" i="8" s="1"/>
  <c r="G74" i="8"/>
  <c r="G73" i="8" s="1"/>
  <c r="F79" i="8"/>
  <c r="G79" i="8"/>
  <c r="F81" i="8"/>
  <c r="G81" i="8"/>
  <c r="F83" i="8"/>
  <c r="G83" i="8"/>
  <c r="F86" i="8"/>
  <c r="G86" i="8"/>
  <c r="F88" i="8"/>
  <c r="G88" i="8"/>
  <c r="F90" i="8"/>
  <c r="F93" i="8"/>
  <c r="F92" i="8" s="1"/>
  <c r="G93" i="8"/>
  <c r="G92" i="8" s="1"/>
  <c r="F96" i="8"/>
  <c r="F95" i="8" s="1"/>
  <c r="G96" i="8"/>
  <c r="G95" i="8" s="1"/>
  <c r="F100" i="8"/>
  <c r="F99" i="8" s="1"/>
  <c r="F98" i="8" s="1"/>
  <c r="G100" i="8"/>
  <c r="G99" i="8" s="1"/>
  <c r="G98" i="8" s="1"/>
  <c r="F104" i="8"/>
  <c r="G104" i="8"/>
  <c r="F106" i="8"/>
  <c r="F102" i="8" s="1"/>
  <c r="G106" i="8"/>
  <c r="F52" i="2" l="1"/>
  <c r="F32" i="2"/>
  <c r="F10" i="2" s="1"/>
  <c r="G32" i="8"/>
  <c r="G10" i="8" s="1"/>
  <c r="F32" i="8"/>
  <c r="F10" i="8" s="1"/>
  <c r="G103" i="8"/>
  <c r="F64" i="2"/>
  <c r="F104" i="2"/>
  <c r="G49" i="8"/>
  <c r="G78" i="8"/>
  <c r="G59" i="8"/>
  <c r="G64" i="8"/>
  <c r="F70" i="2"/>
  <c r="F105" i="2"/>
  <c r="F59" i="8"/>
  <c r="F78" i="8"/>
  <c r="G102" i="8"/>
  <c r="F64" i="8"/>
  <c r="F59" i="2"/>
  <c r="F80" i="2"/>
  <c r="F49" i="2"/>
  <c r="F103" i="8"/>
  <c r="G69" i="8" l="1"/>
  <c r="F58" i="2"/>
  <c r="F69" i="8"/>
  <c r="F58" i="8"/>
  <c r="G58" i="8"/>
  <c r="F9" i="2"/>
  <c r="G9" i="8" l="1"/>
  <c r="F9" i="8"/>
</calcChain>
</file>

<file path=xl/sharedStrings.xml><?xml version="1.0" encoding="utf-8"?>
<sst xmlns="http://schemas.openxmlformats.org/spreadsheetml/2006/main" count="867" uniqueCount="136">
  <si>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</si>
  <si>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</si>
  <si>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</si>
  <si>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</si>
  <si>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</si>
  <si>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</si>
  <si>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</si>
  <si>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</si>
  <si>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</si>
  <si>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</si>
  <si>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</si>
  <si>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</si>
  <si>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</si>
  <si>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</si>
  <si>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</si>
  <si>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</si>
  <si>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</si>
  <si>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</si>
  <si>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</si>
  <si>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</si>
  <si>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</si>
  <si>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</si>
  <si>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</si>
  <si>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</si>
  <si>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</si>
  <si>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</si>
  <si>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</si>
  <si>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</si>
  <si>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</si>
  <si>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</si>
  <si>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</si>
  <si>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</si>
  <si>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</si>
  <si>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</si>
  <si>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</si>
  <si>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</si>
  <si>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</si>
  <si>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</si>
  <si>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</si>
  <si>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</si>
  <si>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</si>
  <si>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</si>
  <si>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</si>
  <si>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</si>
  <si>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</si>
  <si>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</si>
  <si>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</si>
  <si>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</si>
  <si>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</si>
  <si>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</si>
  <si>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</si>
  <si>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</si>
  <si>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</si>
  <si>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</si>
  <si>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</si>
  <si>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</si>
  <si>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</si>
  <si>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</si>
  <si>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</si>
  <si>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</si>
  <si>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</si>
  <si>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</si>
  <si>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</si>
  <si>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</si>
  <si>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</si>
  <si>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</si>
  <si>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</si>
  <si>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</si>
  <si>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</si>
  <si>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</si>
  <si>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</si>
  <si>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</si>
  <si>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</si>
  <si>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</si>
  <si>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</si>
  <si>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</si>
  <si>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</si>
  <si>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</si>
  <si>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</si>
  <si>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</si>
  <si>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</si>
  <si>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</si>
  <si>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</si>
  <si>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</si>
  <si>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</si>
  <si>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</si>
  <si>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</si>
  <si>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</si>
  <si>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</si>
  <si>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</si>
  <si>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</si>
  <si>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</si>
  <si>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</si>
  <si>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</si>
  <si>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</si>
  <si>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</si>
  <si>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</si>
  <si>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</si>
  <si>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</si>
  <si>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</si>
  <si>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</si>
  <si>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</si>
  <si>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</si>
  <si>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</si>
  <si>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</si>
  <si>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</si>
  <si>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</si>
  <si>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</si>
  <si>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</si>
  <si>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</si>
  <si>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</si>
  <si>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</si>
  <si>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</si>
  <si>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</si>
  <si>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</si>
  <si>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</si>
  <si>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</si>
  <si>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</si>
  <si>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</si>
  <si>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</si>
  <si>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</si>
  <si>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</si>
  <si>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</si>
  <si>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</si>
  <si>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</si>
  <si>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</si>
  <si>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</si>
  <si>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</si>
  <si>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</si>
  <si>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 2025  год</t>
  </si>
  <si>
    <t>Распределение бюджетных ассигнований по разделам, полразделам, целевым статьям и группам видов расходов классификации расходов бюджета Кременкульского сельского поселения на плановый период  2026 и 2027 годов</t>
  </si>
  <si>
    <t>9900000031</t>
  </si>
  <si>
    <t xml:space="preserve">Реализация переданных полномочий сельских поселений по осуществлению внутреннего муниципального финансового контроля </t>
  </si>
  <si>
    <t>9900046140</t>
  </si>
  <si>
    <t>Приложение 3                                                                   к решению Совета депутатов Кременкульского сельского поселения от "23" декабря 2024г. № 29   "О бюджете Кременкульского сельского поселения на 2025 год и плановый период 2026 и 2027 годов"</t>
  </si>
  <si>
    <t xml:space="preserve">  Приложение № 4                                                                                      к решению Совета депутатов Кременкульского сельского поселения  от "23"   декабря 2024 г. № 29                                                                  "О бюджете Кременкульского сельского поселения  на 2025 год и на плановый период 2026 и 2027 годов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</si>
</sst>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right" wrapText="1"/>
    </xf>
    <xf numFmtId="49" fontId="4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49" fontId="10" fillId="0" borderId="3" xfId="0" applyNumberFormat="1" applyFont="1" applyBorder="1" applyAlignment="1">
      <alignment wrapText="1"/>
    </xf>
    <xf numFmtId="4" fontId="7" fillId="0" borderId="0" xfId="0" applyNumberFormat="1" applyFont="1"/>
    <xf numFmtId="0" fontId="5" fillId="0" borderId="6" xfId="0" applyFont="1" applyBorder="1" applyAlignment="1">
      <alignment horizontal="center" vertical="center" textRotation="90"/>
    </xf>
    <xf numFmtId="49" fontId="3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4" fontId="3" fillId="0" borderId="3" xfId="0" applyNumberFormat="1" applyFont="1" applyBorder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topLeftCell="A43" zoomScale="80" zoomScaleNormal="80" workbookViewId="0">
      <selection activeCell="H1" sqref="H1"/>
    </sheetView>
  </sheetViews>
  <sheetFormatPr defaultRowHeight="12.75" customHeight="1" x14ac:dyDescent="0.2"/>
  <cols>
    <col min="1" max="1" width="53.28515625" customWidth="1"/>
    <col min="2" max="2" width="6.28515625" customWidth="1"/>
    <col min="3" max="3" width="6.7109375" customWidth="1"/>
    <col min="4" max="4" width="17" customWidth="1"/>
    <col min="5" max="5" width="7.42578125" customWidth="1"/>
    <col min="6" max="6" width="20.5703125" customWidth="1"/>
    <col min="7" max="7" width="27.140625" customWidth="1"/>
  </cols>
  <sheetData>
    <row r="1" spans="1:7" ht="96.75" customHeight="1" x14ac:dyDescent="0.2">
      <c r="A1" s="1"/>
      <c r="B1" s="55"/>
      <c r="C1" s="56" t="s">
        <v>134</v>
      </c>
      <c r="D1" s="56"/>
      <c r="E1" s="56"/>
      <c r="F1" s="56"/>
      <c r="G1" s="55"/>
    </row>
    <row r="2" spans="1:7" ht="18" customHeight="1" x14ac:dyDescent="0.2">
      <c r="A2" s="1"/>
      <c r="B2" s="1"/>
      <c r="C2" s="1"/>
      <c r="D2" s="1"/>
      <c r="E2" s="1"/>
      <c r="F2" s="1"/>
    </row>
    <row r="3" spans="1:7" ht="57" customHeight="1" x14ac:dyDescent="0.2">
      <c r="A3" s="57" t="s">
        <v>129</v>
      </c>
      <c r="B3" s="57"/>
      <c r="C3" s="57"/>
      <c r="D3" s="57"/>
      <c r="E3" s="57"/>
      <c r="F3" s="57"/>
    </row>
    <row r="5" spans="1:7" ht="13.5" customHeight="1" x14ac:dyDescent="0.2">
      <c r="A5" s="58" t="s">
        <v>0</v>
      </c>
      <c r="B5" s="58"/>
      <c r="C5" s="14"/>
      <c r="D5" s="63" t="s">
        <v>1</v>
      </c>
      <c r="E5" s="63"/>
      <c r="F5" s="63"/>
    </row>
    <row r="6" spans="1:7" ht="15" customHeight="1" x14ac:dyDescent="0.2">
      <c r="A6" s="59" t="s">
        <v>3</v>
      </c>
      <c r="B6" s="62"/>
      <c r="C6" s="62"/>
      <c r="D6" s="62"/>
      <c r="E6" s="62"/>
      <c r="F6" s="61">
        <v>2025</v>
      </c>
    </row>
    <row r="7" spans="1:7" ht="69" customHeight="1" x14ac:dyDescent="0.2">
      <c r="A7" s="60"/>
      <c r="B7" s="25" t="s">
        <v>82</v>
      </c>
      <c r="C7" s="11" t="s">
        <v>83</v>
      </c>
      <c r="D7" s="12" t="s">
        <v>83</v>
      </c>
      <c r="E7" s="12" t="s">
        <v>84</v>
      </c>
      <c r="F7" s="61"/>
    </row>
    <row r="8" spans="1:7" ht="15" x14ac:dyDescent="0.2">
      <c r="A8" s="2" t="s">
        <v>4</v>
      </c>
      <c r="B8" s="2" t="s">
        <v>88</v>
      </c>
      <c r="C8" s="2"/>
      <c r="D8" s="2" t="s">
        <v>5</v>
      </c>
      <c r="E8" s="2" t="s">
        <v>6</v>
      </c>
      <c r="F8" s="2" t="s">
        <v>2</v>
      </c>
    </row>
    <row r="9" spans="1:7" ht="15" x14ac:dyDescent="0.25">
      <c r="A9" s="3" t="s">
        <v>7</v>
      </c>
      <c r="B9" s="4" t="s">
        <v>8</v>
      </c>
      <c r="C9" s="4"/>
      <c r="D9" s="4"/>
      <c r="E9" s="4"/>
      <c r="F9" s="40">
        <f>SUM(F10+F41+F49+F58+F69+F94+F97+F100+F104)</f>
        <v>136952670.19999999</v>
      </c>
      <c r="G9" s="13"/>
    </row>
    <row r="10" spans="1:7" ht="15" x14ac:dyDescent="0.25">
      <c r="A10" s="3" t="s">
        <v>89</v>
      </c>
      <c r="B10" s="4" t="s">
        <v>90</v>
      </c>
      <c r="C10" s="4" t="s">
        <v>91</v>
      </c>
      <c r="D10" s="4"/>
      <c r="E10" s="4"/>
      <c r="F10" s="5">
        <f>SUM(F11+F16+F19+F29+F32)</f>
        <v>39844694</v>
      </c>
      <c r="G10" s="24"/>
    </row>
    <row r="11" spans="1:7" ht="45" x14ac:dyDescent="0.25">
      <c r="A11" s="15" t="s">
        <v>9</v>
      </c>
      <c r="B11" s="26" t="s">
        <v>90</v>
      </c>
      <c r="C11" s="27" t="s">
        <v>92</v>
      </c>
      <c r="D11" s="27"/>
      <c r="E11" s="27"/>
      <c r="F11" s="5">
        <f>F12</f>
        <v>2634650</v>
      </c>
    </row>
    <row r="12" spans="1:7" ht="15" x14ac:dyDescent="0.25">
      <c r="A12" s="15" t="s">
        <v>127</v>
      </c>
      <c r="B12" s="26" t="s">
        <v>90</v>
      </c>
      <c r="C12" s="27" t="s">
        <v>92</v>
      </c>
      <c r="D12" s="27"/>
      <c r="E12" s="27"/>
      <c r="F12" s="5">
        <f>F14+F15</f>
        <v>2634650</v>
      </c>
    </row>
    <row r="13" spans="1:7" ht="15" x14ac:dyDescent="0.25">
      <c r="A13" s="15" t="s">
        <v>10</v>
      </c>
      <c r="B13" s="26" t="s">
        <v>90</v>
      </c>
      <c r="C13" s="27" t="s">
        <v>92</v>
      </c>
      <c r="D13" s="26" t="s">
        <v>56</v>
      </c>
      <c r="E13" s="27"/>
      <c r="F13" s="35">
        <f>F14+F15</f>
        <v>2634650</v>
      </c>
    </row>
    <row r="14" spans="1:7" ht="30.75" customHeight="1" x14ac:dyDescent="0.2">
      <c r="A14" s="10" t="s">
        <v>12</v>
      </c>
      <c r="B14" s="28" t="s">
        <v>90</v>
      </c>
      <c r="C14" s="28" t="s">
        <v>92</v>
      </c>
      <c r="D14" s="28" t="s">
        <v>56</v>
      </c>
      <c r="E14" s="29" t="s">
        <v>11</v>
      </c>
      <c r="F14" s="36">
        <v>2023521</v>
      </c>
    </row>
    <row r="15" spans="1:7" ht="56.25" customHeight="1" x14ac:dyDescent="0.2">
      <c r="A15" s="10" t="s">
        <v>14</v>
      </c>
      <c r="B15" s="28" t="s">
        <v>90</v>
      </c>
      <c r="C15" s="28" t="s">
        <v>92</v>
      </c>
      <c r="D15" s="28" t="s">
        <v>56</v>
      </c>
      <c r="E15" s="29" t="s">
        <v>13</v>
      </c>
      <c r="F15" s="37">
        <v>611129</v>
      </c>
    </row>
    <row r="16" spans="1:7" ht="63.75" customHeight="1" x14ac:dyDescent="0.25">
      <c r="A16" s="23" t="s">
        <v>122</v>
      </c>
      <c r="B16" s="28" t="s">
        <v>90</v>
      </c>
      <c r="C16" s="28" t="s">
        <v>93</v>
      </c>
      <c r="D16" s="28" t="s">
        <v>57</v>
      </c>
      <c r="E16" s="28"/>
      <c r="F16" s="5">
        <f>SUM(F17)</f>
        <v>750000</v>
      </c>
    </row>
    <row r="17" spans="1:7" ht="48.75" customHeight="1" x14ac:dyDescent="0.2">
      <c r="A17" s="10" t="s">
        <v>21</v>
      </c>
      <c r="B17" s="28" t="s">
        <v>90</v>
      </c>
      <c r="C17" s="28" t="s">
        <v>93</v>
      </c>
      <c r="D17" s="28" t="s">
        <v>57</v>
      </c>
      <c r="E17" s="28" t="s">
        <v>20</v>
      </c>
      <c r="F17" s="37">
        <v>750000</v>
      </c>
    </row>
    <row r="18" spans="1:7" ht="48.75" customHeight="1" x14ac:dyDescent="0.25">
      <c r="A18" s="15" t="s">
        <v>15</v>
      </c>
      <c r="B18" s="26" t="s">
        <v>90</v>
      </c>
      <c r="C18" s="26" t="s">
        <v>94</v>
      </c>
      <c r="D18" s="26"/>
      <c r="E18" s="26"/>
      <c r="F18" s="5">
        <f>F19</f>
        <v>33747116</v>
      </c>
    </row>
    <row r="19" spans="1:7" ht="29.25" customHeight="1" x14ac:dyDescent="0.25">
      <c r="A19" s="15" t="s">
        <v>128</v>
      </c>
      <c r="B19" s="26" t="s">
        <v>90</v>
      </c>
      <c r="C19" s="26" t="s">
        <v>94</v>
      </c>
      <c r="D19" s="26"/>
      <c r="E19" s="26"/>
      <c r="F19" s="5">
        <f>F20</f>
        <v>33747116</v>
      </c>
      <c r="G19" s="13"/>
    </row>
    <row r="20" spans="1:7" ht="19.149999999999999" customHeight="1" x14ac:dyDescent="0.25">
      <c r="A20" s="15" t="s">
        <v>95</v>
      </c>
      <c r="B20" s="26" t="s">
        <v>90</v>
      </c>
      <c r="C20" s="26" t="s">
        <v>94</v>
      </c>
      <c r="D20" s="26" t="s">
        <v>57</v>
      </c>
      <c r="E20" s="26"/>
      <c r="F20" s="5">
        <f>F21+F22+F23+F24+F25+F26+F27+F28</f>
        <v>33747116</v>
      </c>
    </row>
    <row r="21" spans="1:7" ht="34.5" customHeight="1" x14ac:dyDescent="0.2">
      <c r="A21" s="7" t="s">
        <v>12</v>
      </c>
      <c r="B21" s="29" t="s">
        <v>90</v>
      </c>
      <c r="C21" s="29" t="s">
        <v>94</v>
      </c>
      <c r="D21" s="29" t="s">
        <v>57</v>
      </c>
      <c r="E21" s="29" t="s">
        <v>11</v>
      </c>
      <c r="F21" s="38">
        <v>21412000</v>
      </c>
    </row>
    <row r="22" spans="1:7" ht="31.5" customHeight="1" x14ac:dyDescent="0.2">
      <c r="A22" s="7" t="s">
        <v>17</v>
      </c>
      <c r="B22" s="29" t="s">
        <v>90</v>
      </c>
      <c r="C22" s="29" t="s">
        <v>94</v>
      </c>
      <c r="D22" s="29" t="s">
        <v>57</v>
      </c>
      <c r="E22" s="29" t="s">
        <v>16</v>
      </c>
      <c r="F22" s="38">
        <v>100000</v>
      </c>
    </row>
    <row r="23" spans="1:7" ht="47.25" customHeight="1" x14ac:dyDescent="0.2">
      <c r="A23" s="7" t="s">
        <v>14</v>
      </c>
      <c r="B23" s="29" t="s">
        <v>90</v>
      </c>
      <c r="C23" s="29" t="s">
        <v>94</v>
      </c>
      <c r="D23" s="29" t="s">
        <v>57</v>
      </c>
      <c r="E23" s="29" t="s">
        <v>13</v>
      </c>
      <c r="F23" s="38">
        <v>6465000</v>
      </c>
    </row>
    <row r="24" spans="1:7" ht="40.5" customHeight="1" x14ac:dyDescent="0.2">
      <c r="A24" s="7" t="s">
        <v>19</v>
      </c>
      <c r="B24" s="29" t="s">
        <v>90</v>
      </c>
      <c r="C24" s="29" t="s">
        <v>94</v>
      </c>
      <c r="D24" s="29" t="s">
        <v>57</v>
      </c>
      <c r="E24" s="29" t="s">
        <v>18</v>
      </c>
      <c r="F24" s="38">
        <v>2000000</v>
      </c>
    </row>
    <row r="25" spans="1:7" ht="32.25" customHeight="1" x14ac:dyDescent="0.2">
      <c r="A25" s="7" t="s">
        <v>21</v>
      </c>
      <c r="B25" s="29" t="s">
        <v>90</v>
      </c>
      <c r="C25" s="29" t="s">
        <v>94</v>
      </c>
      <c r="D25" s="29" t="s">
        <v>57</v>
      </c>
      <c r="E25" s="29" t="s">
        <v>20</v>
      </c>
      <c r="F25" s="38">
        <v>2790116</v>
      </c>
    </row>
    <row r="26" spans="1:7" ht="33" customHeight="1" x14ac:dyDescent="0.2">
      <c r="A26" s="9" t="s">
        <v>86</v>
      </c>
      <c r="B26" s="29" t="s">
        <v>90</v>
      </c>
      <c r="C26" s="29" t="s">
        <v>94</v>
      </c>
      <c r="D26" s="29" t="s">
        <v>57</v>
      </c>
      <c r="E26" s="29" t="s">
        <v>85</v>
      </c>
      <c r="F26" s="38">
        <v>800000</v>
      </c>
    </row>
    <row r="27" spans="1:7" ht="29.25" customHeight="1" x14ac:dyDescent="0.2">
      <c r="A27" s="7" t="s">
        <v>23</v>
      </c>
      <c r="B27" s="29" t="s">
        <v>90</v>
      </c>
      <c r="C27" s="29" t="s">
        <v>94</v>
      </c>
      <c r="D27" s="29" t="s">
        <v>57</v>
      </c>
      <c r="E27" s="29" t="s">
        <v>22</v>
      </c>
      <c r="F27" s="38">
        <v>50000</v>
      </c>
    </row>
    <row r="28" spans="1:7" ht="28.5" customHeight="1" x14ac:dyDescent="0.2">
      <c r="A28" s="7" t="s">
        <v>25</v>
      </c>
      <c r="B28" s="29" t="s">
        <v>90</v>
      </c>
      <c r="C28" s="29" t="s">
        <v>94</v>
      </c>
      <c r="D28" s="29" t="s">
        <v>57</v>
      </c>
      <c r="E28" s="29" t="s">
        <v>24</v>
      </c>
      <c r="F28" s="38">
        <v>130000</v>
      </c>
    </row>
    <row r="29" spans="1:7" ht="29.25" customHeight="1" x14ac:dyDescent="0.25">
      <c r="A29" s="15" t="s">
        <v>121</v>
      </c>
      <c r="B29" s="26" t="s">
        <v>90</v>
      </c>
      <c r="C29" s="26" t="s">
        <v>109</v>
      </c>
      <c r="D29" s="26"/>
      <c r="E29" s="26"/>
      <c r="F29" s="5">
        <f>SUM(F30)</f>
        <v>500000</v>
      </c>
    </row>
    <row r="30" spans="1:7" ht="29.25" customHeight="1" x14ac:dyDescent="0.2">
      <c r="A30" s="9" t="s">
        <v>120</v>
      </c>
      <c r="B30" s="30" t="s">
        <v>90</v>
      </c>
      <c r="C30" s="30" t="s">
        <v>109</v>
      </c>
      <c r="D30" s="31" t="s">
        <v>118</v>
      </c>
      <c r="E30" s="30"/>
      <c r="F30" s="36">
        <f>F31</f>
        <v>500000</v>
      </c>
    </row>
    <row r="31" spans="1:7" ht="20.25" customHeight="1" x14ac:dyDescent="0.2">
      <c r="A31" s="10" t="s">
        <v>117</v>
      </c>
      <c r="B31" s="28" t="s">
        <v>90</v>
      </c>
      <c r="C31" s="28" t="s">
        <v>109</v>
      </c>
      <c r="D31" s="32" t="s">
        <v>118</v>
      </c>
      <c r="E31" s="28" t="s">
        <v>119</v>
      </c>
      <c r="F31" s="37">
        <v>500000</v>
      </c>
    </row>
    <row r="32" spans="1:7" ht="19.5" customHeight="1" x14ac:dyDescent="0.25">
      <c r="A32" s="15" t="s">
        <v>26</v>
      </c>
      <c r="B32" s="26" t="s">
        <v>90</v>
      </c>
      <c r="C32" s="26" t="s">
        <v>96</v>
      </c>
      <c r="D32" s="26"/>
      <c r="E32" s="26"/>
      <c r="F32" s="5">
        <f>SUM(F33+F35+F37+F39)</f>
        <v>2212928</v>
      </c>
    </row>
    <row r="33" spans="1:6" ht="90" x14ac:dyDescent="0.25">
      <c r="A33" s="15" t="s">
        <v>27</v>
      </c>
      <c r="B33" s="26" t="s">
        <v>90</v>
      </c>
      <c r="C33" s="26" t="s">
        <v>96</v>
      </c>
      <c r="D33" s="26" t="s">
        <v>58</v>
      </c>
      <c r="E33" s="26"/>
      <c r="F33" s="5">
        <f>SUM(F34)</f>
        <v>201904</v>
      </c>
    </row>
    <row r="34" spans="1:6" ht="24.75" customHeight="1" x14ac:dyDescent="0.2">
      <c r="A34" s="7" t="s">
        <v>29</v>
      </c>
      <c r="B34" s="30" t="s">
        <v>90</v>
      </c>
      <c r="C34" s="30" t="s">
        <v>96</v>
      </c>
      <c r="D34" s="30" t="s">
        <v>58</v>
      </c>
      <c r="E34" s="30" t="s">
        <v>28</v>
      </c>
      <c r="F34" s="36">
        <v>201904</v>
      </c>
    </row>
    <row r="35" spans="1:6" ht="45.75" customHeight="1" x14ac:dyDescent="0.25">
      <c r="A35" s="15" t="s">
        <v>132</v>
      </c>
      <c r="B35" s="28" t="s">
        <v>90</v>
      </c>
      <c r="C35" s="28" t="s">
        <v>96</v>
      </c>
      <c r="D35" s="28" t="s">
        <v>131</v>
      </c>
      <c r="E35" s="28"/>
      <c r="F35" s="5">
        <f>SUM(F36)</f>
        <v>7980</v>
      </c>
    </row>
    <row r="36" spans="1:6" ht="24.75" customHeight="1" x14ac:dyDescent="0.2">
      <c r="A36" s="9" t="s">
        <v>29</v>
      </c>
      <c r="B36" s="30" t="s">
        <v>90</v>
      </c>
      <c r="C36" s="30" t="s">
        <v>96</v>
      </c>
      <c r="D36" s="30" t="s">
        <v>131</v>
      </c>
      <c r="E36" s="30" t="s">
        <v>28</v>
      </c>
      <c r="F36" s="36">
        <v>7980</v>
      </c>
    </row>
    <row r="37" spans="1:6" ht="60" x14ac:dyDescent="0.25">
      <c r="A37" s="15" t="s">
        <v>30</v>
      </c>
      <c r="B37" s="26" t="s">
        <v>90</v>
      </c>
      <c r="C37" s="26" t="s">
        <v>96</v>
      </c>
      <c r="D37" s="26" t="s">
        <v>59</v>
      </c>
      <c r="E37" s="26"/>
      <c r="F37" s="5">
        <f>F38</f>
        <v>3044</v>
      </c>
    </row>
    <row r="38" spans="1:6" ht="18.75" customHeight="1" x14ac:dyDescent="0.2">
      <c r="A38" s="7" t="s">
        <v>21</v>
      </c>
      <c r="B38" s="29" t="s">
        <v>90</v>
      </c>
      <c r="C38" s="29" t="s">
        <v>96</v>
      </c>
      <c r="D38" s="29" t="s">
        <v>59</v>
      </c>
      <c r="E38" s="29" t="s">
        <v>20</v>
      </c>
      <c r="F38" s="38">
        <v>3044</v>
      </c>
    </row>
    <row r="39" spans="1:6" ht="48.75" customHeight="1" x14ac:dyDescent="0.25">
      <c r="A39" s="15" t="s">
        <v>97</v>
      </c>
      <c r="B39" s="26" t="s">
        <v>90</v>
      </c>
      <c r="C39" s="26" t="s">
        <v>96</v>
      </c>
      <c r="D39" s="26" t="s">
        <v>57</v>
      </c>
      <c r="E39" s="26"/>
      <c r="F39" s="5">
        <f>F40</f>
        <v>2000000</v>
      </c>
    </row>
    <row r="40" spans="1:6" ht="29.25" customHeight="1" x14ac:dyDescent="0.2">
      <c r="A40" s="7" t="s">
        <v>21</v>
      </c>
      <c r="B40" s="29" t="s">
        <v>90</v>
      </c>
      <c r="C40" s="29" t="s">
        <v>96</v>
      </c>
      <c r="D40" s="29" t="s">
        <v>57</v>
      </c>
      <c r="E40" s="29" t="s">
        <v>20</v>
      </c>
      <c r="F40" s="38">
        <v>2000000</v>
      </c>
    </row>
    <row r="41" spans="1:6" ht="33" customHeight="1" x14ac:dyDescent="0.25">
      <c r="A41" s="15" t="s">
        <v>98</v>
      </c>
      <c r="B41" s="26" t="s">
        <v>92</v>
      </c>
      <c r="C41" s="26" t="s">
        <v>91</v>
      </c>
      <c r="D41" s="26"/>
      <c r="E41" s="26"/>
      <c r="F41" s="5">
        <f t="shared" ref="F41" si="0">F42</f>
        <v>1870813.2</v>
      </c>
    </row>
    <row r="42" spans="1:6" ht="32.25" customHeight="1" x14ac:dyDescent="0.25">
      <c r="A42" s="15" t="s">
        <v>31</v>
      </c>
      <c r="B42" s="26" t="s">
        <v>92</v>
      </c>
      <c r="C42" s="26" t="s">
        <v>93</v>
      </c>
      <c r="D42" s="26"/>
      <c r="E42" s="26"/>
      <c r="F42" s="5">
        <f>SUM(F43)</f>
        <v>1870813.2</v>
      </c>
    </row>
    <row r="43" spans="1:6" ht="45" x14ac:dyDescent="0.25">
      <c r="A43" s="15" t="s">
        <v>32</v>
      </c>
      <c r="B43" s="26" t="s">
        <v>92</v>
      </c>
      <c r="C43" s="26" t="s">
        <v>93</v>
      </c>
      <c r="D43" s="26" t="s">
        <v>60</v>
      </c>
      <c r="E43" s="26"/>
      <c r="F43" s="5">
        <f>F44+F45+F46+F47+F48</f>
        <v>1870813.2</v>
      </c>
    </row>
    <row r="44" spans="1:6" ht="28.5" x14ac:dyDescent="0.2">
      <c r="A44" s="10" t="s">
        <v>12</v>
      </c>
      <c r="B44" s="28" t="s">
        <v>92</v>
      </c>
      <c r="C44" s="28" t="s">
        <v>93</v>
      </c>
      <c r="D44" s="28" t="s">
        <v>60</v>
      </c>
      <c r="E44" s="28" t="s">
        <v>11</v>
      </c>
      <c r="F44" s="37">
        <v>1328448</v>
      </c>
    </row>
    <row r="45" spans="1:6" ht="57" x14ac:dyDescent="0.2">
      <c r="A45" s="10" t="s">
        <v>14</v>
      </c>
      <c r="B45" s="28" t="s">
        <v>92</v>
      </c>
      <c r="C45" s="28" t="s">
        <v>93</v>
      </c>
      <c r="D45" s="28" t="s">
        <v>60</v>
      </c>
      <c r="E45" s="28" t="s">
        <v>13</v>
      </c>
      <c r="F45" s="37">
        <v>396360</v>
      </c>
    </row>
    <row r="46" spans="1:6" ht="28.5" x14ac:dyDescent="0.2">
      <c r="A46" s="10" t="s">
        <v>19</v>
      </c>
      <c r="B46" s="28" t="s">
        <v>92</v>
      </c>
      <c r="C46" s="28" t="s">
        <v>93</v>
      </c>
      <c r="D46" s="28" t="s">
        <v>60</v>
      </c>
      <c r="E46" s="28" t="s">
        <v>18</v>
      </c>
      <c r="F46" s="37">
        <v>15120</v>
      </c>
    </row>
    <row r="47" spans="1:6" ht="32.25" customHeight="1" x14ac:dyDescent="0.2">
      <c r="A47" s="10" t="s">
        <v>21</v>
      </c>
      <c r="B47" s="28" t="s">
        <v>92</v>
      </c>
      <c r="C47" s="28" t="s">
        <v>93</v>
      </c>
      <c r="D47" s="28" t="s">
        <v>60</v>
      </c>
      <c r="E47" s="28" t="s">
        <v>20</v>
      </c>
      <c r="F47" s="37">
        <v>125058.2</v>
      </c>
    </row>
    <row r="48" spans="1:6" ht="23.25" customHeight="1" x14ac:dyDescent="0.2">
      <c r="A48" s="10" t="s">
        <v>86</v>
      </c>
      <c r="B48" s="28" t="s">
        <v>92</v>
      </c>
      <c r="C48" s="28" t="s">
        <v>93</v>
      </c>
      <c r="D48" s="28" t="s">
        <v>60</v>
      </c>
      <c r="E48" s="28" t="s">
        <v>85</v>
      </c>
      <c r="F48" s="37">
        <v>5827</v>
      </c>
    </row>
    <row r="49" spans="1:7" ht="34.5" customHeight="1" x14ac:dyDescent="0.25">
      <c r="A49" s="15" t="s">
        <v>99</v>
      </c>
      <c r="B49" s="26" t="s">
        <v>93</v>
      </c>
      <c r="C49" s="26" t="s">
        <v>91</v>
      </c>
      <c r="D49" s="26"/>
      <c r="E49" s="26"/>
      <c r="F49" s="5">
        <f>F50+F52</f>
        <v>5550000</v>
      </c>
      <c r="G49" s="22"/>
    </row>
    <row r="50" spans="1:7" ht="29.25" customHeight="1" x14ac:dyDescent="0.25">
      <c r="A50" s="15" t="s">
        <v>115</v>
      </c>
      <c r="B50" s="26" t="s">
        <v>93</v>
      </c>
      <c r="C50" s="26" t="s">
        <v>102</v>
      </c>
      <c r="D50" s="26" t="s">
        <v>116</v>
      </c>
      <c r="E50" s="26"/>
      <c r="F50" s="5">
        <f>SUM(F51)</f>
        <v>1600000</v>
      </c>
    </row>
    <row r="51" spans="1:7" ht="29.25" customHeight="1" x14ac:dyDescent="0.2">
      <c r="A51" s="10" t="s">
        <v>21</v>
      </c>
      <c r="B51" s="28" t="s">
        <v>93</v>
      </c>
      <c r="C51" s="28" t="s">
        <v>102</v>
      </c>
      <c r="D51" s="28" t="s">
        <v>116</v>
      </c>
      <c r="E51" s="28" t="s">
        <v>20</v>
      </c>
      <c r="F51" s="37">
        <v>1600000</v>
      </c>
    </row>
    <row r="52" spans="1:7" ht="29.25" customHeight="1" x14ac:dyDescent="0.25">
      <c r="A52" s="15" t="s">
        <v>33</v>
      </c>
      <c r="B52" s="26" t="s">
        <v>93</v>
      </c>
      <c r="C52" s="26" t="s">
        <v>100</v>
      </c>
      <c r="D52" s="26"/>
      <c r="E52" s="26"/>
      <c r="F52" s="5">
        <f>SUM(F53+F56)</f>
        <v>3950000</v>
      </c>
    </row>
    <row r="53" spans="1:7" ht="29.25" customHeight="1" x14ac:dyDescent="0.25">
      <c r="A53" s="15" t="s">
        <v>34</v>
      </c>
      <c r="B53" s="26" t="s">
        <v>93</v>
      </c>
      <c r="C53" s="26" t="s">
        <v>100</v>
      </c>
      <c r="D53" s="26" t="s">
        <v>61</v>
      </c>
      <c r="E53" s="26"/>
      <c r="F53" s="5">
        <f>SUM(F54:F55)</f>
        <v>2872881</v>
      </c>
    </row>
    <row r="54" spans="1:7" ht="29.25" customHeight="1" x14ac:dyDescent="0.2">
      <c r="A54" s="10" t="s">
        <v>21</v>
      </c>
      <c r="B54" s="28" t="s">
        <v>93</v>
      </c>
      <c r="C54" s="28" t="s">
        <v>100</v>
      </c>
      <c r="D54" s="28" t="s">
        <v>61</v>
      </c>
      <c r="E54" s="28" t="s">
        <v>20</v>
      </c>
      <c r="F54" s="37">
        <v>2722881</v>
      </c>
    </row>
    <row r="55" spans="1:7" ht="29.25" customHeight="1" x14ac:dyDescent="0.2">
      <c r="A55" s="9" t="s">
        <v>86</v>
      </c>
      <c r="B55" s="30" t="s">
        <v>93</v>
      </c>
      <c r="C55" s="30" t="s">
        <v>100</v>
      </c>
      <c r="D55" s="30" t="s">
        <v>61</v>
      </c>
      <c r="E55" s="30" t="s">
        <v>85</v>
      </c>
      <c r="F55" s="36">
        <v>150000</v>
      </c>
    </row>
    <row r="56" spans="1:7" ht="29.25" customHeight="1" x14ac:dyDescent="0.2">
      <c r="A56" s="10" t="s">
        <v>34</v>
      </c>
      <c r="B56" s="28" t="s">
        <v>93</v>
      </c>
      <c r="C56" s="28" t="s">
        <v>100</v>
      </c>
      <c r="D56" s="28" t="s">
        <v>133</v>
      </c>
      <c r="E56" s="28"/>
      <c r="F56" s="37">
        <f>SUM(F57)</f>
        <v>1077119</v>
      </c>
    </row>
    <row r="57" spans="1:7" ht="29.25" customHeight="1" x14ac:dyDescent="0.2">
      <c r="A57" s="7" t="s">
        <v>21</v>
      </c>
      <c r="B57" s="28" t="s">
        <v>93</v>
      </c>
      <c r="C57" s="28" t="s">
        <v>100</v>
      </c>
      <c r="D57" s="28" t="s">
        <v>133</v>
      </c>
      <c r="E57" s="28" t="s">
        <v>20</v>
      </c>
      <c r="F57" s="37">
        <v>1077119</v>
      </c>
    </row>
    <row r="58" spans="1:7" ht="15" x14ac:dyDescent="0.25">
      <c r="A58" s="8" t="s">
        <v>101</v>
      </c>
      <c r="B58" s="33" t="s">
        <v>94</v>
      </c>
      <c r="C58" s="33" t="s">
        <v>91</v>
      </c>
      <c r="D58" s="33"/>
      <c r="E58" s="33"/>
      <c r="F58" s="39">
        <f>F59+F64</f>
        <v>12433037</v>
      </c>
      <c r="G58" s="22"/>
    </row>
    <row r="59" spans="1:7" ht="15" x14ac:dyDescent="0.25">
      <c r="A59" s="15" t="s">
        <v>35</v>
      </c>
      <c r="B59" s="26" t="s">
        <v>94</v>
      </c>
      <c r="C59" s="26" t="s">
        <v>102</v>
      </c>
      <c r="D59" s="26"/>
      <c r="E59" s="26"/>
      <c r="F59" s="5">
        <f>SUM(F62+F60)</f>
        <v>11933037</v>
      </c>
    </row>
    <row r="60" spans="1:7" ht="78.75" customHeight="1" x14ac:dyDescent="0.25">
      <c r="A60" s="15" t="s">
        <v>36</v>
      </c>
      <c r="B60" s="26" t="s">
        <v>94</v>
      </c>
      <c r="C60" s="26" t="s">
        <v>102</v>
      </c>
      <c r="D60" s="26" t="s">
        <v>62</v>
      </c>
      <c r="E60" s="26"/>
      <c r="F60" s="5">
        <f>F61</f>
        <v>3933037</v>
      </c>
    </row>
    <row r="61" spans="1:7" ht="42.75" customHeight="1" x14ac:dyDescent="0.2">
      <c r="A61" s="7" t="s">
        <v>21</v>
      </c>
      <c r="B61" s="29" t="s">
        <v>94</v>
      </c>
      <c r="C61" s="29" t="s">
        <v>102</v>
      </c>
      <c r="D61" s="29" t="s">
        <v>62</v>
      </c>
      <c r="E61" s="29" t="s">
        <v>20</v>
      </c>
      <c r="F61" s="38">
        <v>3933037</v>
      </c>
    </row>
    <row r="62" spans="1:7" ht="64.5" customHeight="1" x14ac:dyDescent="0.25">
      <c r="A62" s="15" t="s">
        <v>37</v>
      </c>
      <c r="B62" s="26" t="s">
        <v>94</v>
      </c>
      <c r="C62" s="26" t="s">
        <v>102</v>
      </c>
      <c r="D62" s="26" t="s">
        <v>63</v>
      </c>
      <c r="E62" s="26"/>
      <c r="F62" s="5">
        <f>F63</f>
        <v>8000000</v>
      </c>
    </row>
    <row r="63" spans="1:7" ht="18" customHeight="1" x14ac:dyDescent="0.2">
      <c r="A63" s="7" t="s">
        <v>21</v>
      </c>
      <c r="B63" s="29" t="s">
        <v>94</v>
      </c>
      <c r="C63" s="29" t="s">
        <v>102</v>
      </c>
      <c r="D63" s="29" t="s">
        <v>63</v>
      </c>
      <c r="E63" s="29" t="s">
        <v>20</v>
      </c>
      <c r="F63" s="38">
        <v>8000000</v>
      </c>
    </row>
    <row r="64" spans="1:7" ht="30" x14ac:dyDescent="0.25">
      <c r="A64" s="15" t="s">
        <v>38</v>
      </c>
      <c r="B64" s="26" t="s">
        <v>94</v>
      </c>
      <c r="C64" s="26" t="s">
        <v>103</v>
      </c>
      <c r="D64" s="26"/>
      <c r="E64" s="26"/>
      <c r="F64" s="5">
        <f>SUM(F67+F65)</f>
        <v>500000</v>
      </c>
    </row>
    <row r="65" spans="1:7" ht="30" x14ac:dyDescent="0.25">
      <c r="A65" s="15" t="s">
        <v>39</v>
      </c>
      <c r="B65" s="26" t="s">
        <v>94</v>
      </c>
      <c r="C65" s="26" t="s">
        <v>103</v>
      </c>
      <c r="D65" s="26" t="s">
        <v>64</v>
      </c>
      <c r="E65" s="26"/>
      <c r="F65" s="5">
        <f>F66</f>
        <v>400000</v>
      </c>
    </row>
    <row r="66" spans="1:7" ht="47.25" customHeight="1" x14ac:dyDescent="0.2">
      <c r="A66" s="7" t="s">
        <v>21</v>
      </c>
      <c r="B66" s="29" t="s">
        <v>94</v>
      </c>
      <c r="C66" s="29" t="s">
        <v>103</v>
      </c>
      <c r="D66" s="29" t="s">
        <v>64</v>
      </c>
      <c r="E66" s="29" t="s">
        <v>20</v>
      </c>
      <c r="F66" s="38">
        <v>400000</v>
      </c>
    </row>
    <row r="67" spans="1:7" ht="31.5" customHeight="1" x14ac:dyDescent="0.25">
      <c r="A67" s="8" t="s">
        <v>77</v>
      </c>
      <c r="B67" s="33" t="s">
        <v>94</v>
      </c>
      <c r="C67" s="33" t="s">
        <v>103</v>
      </c>
      <c r="D67" s="33" t="s">
        <v>76</v>
      </c>
      <c r="E67" s="33"/>
      <c r="F67" s="39">
        <f>F68</f>
        <v>100000</v>
      </c>
    </row>
    <row r="68" spans="1:7" ht="42.75" x14ac:dyDescent="0.2">
      <c r="A68" s="9" t="s">
        <v>21</v>
      </c>
      <c r="B68" s="30" t="s">
        <v>94</v>
      </c>
      <c r="C68" s="30" t="s">
        <v>103</v>
      </c>
      <c r="D68" s="30" t="s">
        <v>76</v>
      </c>
      <c r="E68" s="30" t="s">
        <v>20</v>
      </c>
      <c r="F68" s="36">
        <v>100000</v>
      </c>
    </row>
    <row r="69" spans="1:7" ht="30.75" customHeight="1" x14ac:dyDescent="0.25">
      <c r="A69" s="8" t="s">
        <v>104</v>
      </c>
      <c r="B69" s="33" t="s">
        <v>105</v>
      </c>
      <c r="C69" s="33" t="s">
        <v>91</v>
      </c>
      <c r="D69" s="33"/>
      <c r="E69" s="33"/>
      <c r="F69" s="39">
        <f>F70+F75+F80</f>
        <v>70471226</v>
      </c>
      <c r="G69" s="24"/>
    </row>
    <row r="70" spans="1:7" ht="15" x14ac:dyDescent="0.25">
      <c r="A70" s="15" t="s">
        <v>40</v>
      </c>
      <c r="B70" s="26" t="s">
        <v>105</v>
      </c>
      <c r="C70" s="26" t="s">
        <v>90</v>
      </c>
      <c r="D70" s="26"/>
      <c r="E70" s="26"/>
      <c r="F70" s="5">
        <f>F71+F73</f>
        <v>18060</v>
      </c>
    </row>
    <row r="71" spans="1:7" ht="125.25" customHeight="1" x14ac:dyDescent="0.25">
      <c r="A71" s="16" t="s">
        <v>41</v>
      </c>
      <c r="B71" s="26" t="s">
        <v>105</v>
      </c>
      <c r="C71" s="26" t="s">
        <v>90</v>
      </c>
      <c r="D71" s="26" t="s">
        <v>65</v>
      </c>
      <c r="E71" s="26"/>
      <c r="F71" s="5">
        <f>F72</f>
        <v>18060</v>
      </c>
    </row>
    <row r="72" spans="1:7" ht="30.75" customHeight="1" x14ac:dyDescent="0.2">
      <c r="A72" s="7" t="s">
        <v>21</v>
      </c>
      <c r="B72" s="29" t="s">
        <v>105</v>
      </c>
      <c r="C72" s="29" t="s">
        <v>90</v>
      </c>
      <c r="D72" s="29" t="s">
        <v>65</v>
      </c>
      <c r="E72" s="29" t="s">
        <v>20</v>
      </c>
      <c r="F72" s="38">
        <v>18060</v>
      </c>
    </row>
    <row r="73" spans="1:7" ht="25.5" customHeight="1" x14ac:dyDescent="0.25">
      <c r="A73" s="8" t="s">
        <v>80</v>
      </c>
      <c r="B73" s="33" t="s">
        <v>105</v>
      </c>
      <c r="C73" s="33" t="s">
        <v>90</v>
      </c>
      <c r="D73" s="33" t="s">
        <v>78</v>
      </c>
      <c r="E73" s="33"/>
      <c r="F73" s="39">
        <f>F74</f>
        <v>0</v>
      </c>
    </row>
    <row r="74" spans="1:7" ht="71.25" x14ac:dyDescent="0.2">
      <c r="A74" s="9" t="s">
        <v>81</v>
      </c>
      <c r="B74" s="30" t="s">
        <v>105</v>
      </c>
      <c r="C74" s="30" t="s">
        <v>90</v>
      </c>
      <c r="D74" s="30" t="s">
        <v>78</v>
      </c>
      <c r="E74" s="30" t="s">
        <v>79</v>
      </c>
      <c r="F74" s="36"/>
    </row>
    <row r="75" spans="1:7" ht="24" customHeight="1" x14ac:dyDescent="0.25">
      <c r="A75" s="15" t="s">
        <v>42</v>
      </c>
      <c r="B75" s="26" t="s">
        <v>105</v>
      </c>
      <c r="C75" s="26" t="s">
        <v>92</v>
      </c>
      <c r="D75" s="26"/>
      <c r="E75" s="26"/>
      <c r="F75" s="5">
        <f>F76+F78</f>
        <v>3982170</v>
      </c>
    </row>
    <row r="76" spans="1:7" ht="91.5" customHeight="1" x14ac:dyDescent="0.25">
      <c r="A76" s="16" t="s">
        <v>43</v>
      </c>
      <c r="B76" s="26" t="s">
        <v>105</v>
      </c>
      <c r="C76" s="26" t="s">
        <v>92</v>
      </c>
      <c r="D76" s="26" t="s">
        <v>66</v>
      </c>
      <c r="E76" s="26"/>
      <c r="F76" s="5">
        <f>F77</f>
        <v>2982170</v>
      </c>
    </row>
    <row r="77" spans="1:7" ht="33" customHeight="1" x14ac:dyDescent="0.2">
      <c r="A77" s="7" t="s">
        <v>21</v>
      </c>
      <c r="B77" s="29" t="s">
        <v>105</v>
      </c>
      <c r="C77" s="29" t="s">
        <v>92</v>
      </c>
      <c r="D77" s="29" t="s">
        <v>66</v>
      </c>
      <c r="E77" s="29" t="s">
        <v>20</v>
      </c>
      <c r="F77" s="38">
        <v>2982170</v>
      </c>
    </row>
    <row r="78" spans="1:7" ht="37.5" customHeight="1" x14ac:dyDescent="0.25">
      <c r="A78" s="15" t="s">
        <v>44</v>
      </c>
      <c r="B78" s="26" t="s">
        <v>105</v>
      </c>
      <c r="C78" s="26" t="s">
        <v>92</v>
      </c>
      <c r="D78" s="26" t="s">
        <v>75</v>
      </c>
      <c r="E78" s="26"/>
      <c r="F78" s="5">
        <f>F79</f>
        <v>1000000</v>
      </c>
    </row>
    <row r="79" spans="1:7" ht="45.75" customHeight="1" x14ac:dyDescent="0.2">
      <c r="A79" s="7" t="s">
        <v>21</v>
      </c>
      <c r="B79" s="29" t="s">
        <v>105</v>
      </c>
      <c r="C79" s="29" t="s">
        <v>92</v>
      </c>
      <c r="D79" s="29" t="s">
        <v>75</v>
      </c>
      <c r="E79" s="29" t="s">
        <v>20</v>
      </c>
      <c r="F79" s="38">
        <v>1000000</v>
      </c>
    </row>
    <row r="80" spans="1:7" ht="26.25" customHeight="1" x14ac:dyDescent="0.25">
      <c r="A80" s="6" t="s">
        <v>45</v>
      </c>
      <c r="B80" s="26" t="s">
        <v>105</v>
      </c>
      <c r="C80" s="26" t="s">
        <v>93</v>
      </c>
      <c r="D80" s="26"/>
      <c r="E80" s="26"/>
      <c r="F80" s="5">
        <f>SUM(F81+F83+F85+F88+F90+F92)</f>
        <v>66470996</v>
      </c>
      <c r="G80" s="13"/>
    </row>
    <row r="81" spans="1:7" ht="30" customHeight="1" x14ac:dyDescent="0.25">
      <c r="A81" s="15" t="s">
        <v>46</v>
      </c>
      <c r="B81" s="26" t="s">
        <v>105</v>
      </c>
      <c r="C81" s="26" t="s">
        <v>93</v>
      </c>
      <c r="D81" s="26" t="s">
        <v>67</v>
      </c>
      <c r="E81" s="26"/>
      <c r="F81" s="5">
        <f>F82</f>
        <v>2399187</v>
      </c>
      <c r="G81" s="13"/>
    </row>
    <row r="82" spans="1:7" ht="44.25" customHeight="1" x14ac:dyDescent="0.2">
      <c r="A82" s="7" t="s">
        <v>21</v>
      </c>
      <c r="B82" s="29" t="s">
        <v>105</v>
      </c>
      <c r="C82" s="29" t="s">
        <v>93</v>
      </c>
      <c r="D82" s="29" t="s">
        <v>67</v>
      </c>
      <c r="E82" s="29" t="s">
        <v>20</v>
      </c>
      <c r="F82" s="38">
        <v>2399187</v>
      </c>
    </row>
    <row r="83" spans="1:7" ht="54.75" customHeight="1" x14ac:dyDescent="0.25">
      <c r="A83" s="15" t="s">
        <v>47</v>
      </c>
      <c r="B83" s="26" t="s">
        <v>105</v>
      </c>
      <c r="C83" s="26" t="s">
        <v>93</v>
      </c>
      <c r="D83" s="26" t="s">
        <v>68</v>
      </c>
      <c r="E83" s="26"/>
      <c r="F83" s="5">
        <f>F84</f>
        <v>59240</v>
      </c>
    </row>
    <row r="84" spans="1:7" ht="48.75" customHeight="1" x14ac:dyDescent="0.2">
      <c r="A84" s="7" t="s">
        <v>21</v>
      </c>
      <c r="B84" s="29" t="s">
        <v>105</v>
      </c>
      <c r="C84" s="29" t="s">
        <v>93</v>
      </c>
      <c r="D84" s="29" t="s">
        <v>68</v>
      </c>
      <c r="E84" s="29" t="s">
        <v>20</v>
      </c>
      <c r="F84" s="38">
        <v>59240</v>
      </c>
    </row>
    <row r="85" spans="1:7" ht="29.25" customHeight="1" x14ac:dyDescent="0.25">
      <c r="A85" s="15" t="s">
        <v>48</v>
      </c>
      <c r="B85" s="26" t="s">
        <v>105</v>
      </c>
      <c r="C85" s="26" t="s">
        <v>93</v>
      </c>
      <c r="D85" s="26" t="s">
        <v>69</v>
      </c>
      <c r="E85" s="26"/>
      <c r="F85" s="5">
        <f>F86+F87</f>
        <v>35800000</v>
      </c>
    </row>
    <row r="86" spans="1:7" ht="32.25" customHeight="1" x14ac:dyDescent="0.2">
      <c r="A86" s="7" t="s">
        <v>21</v>
      </c>
      <c r="B86" s="29" t="s">
        <v>105</v>
      </c>
      <c r="C86" s="29" t="s">
        <v>93</v>
      </c>
      <c r="D86" s="29" t="s">
        <v>69</v>
      </c>
      <c r="E86" s="29" t="s">
        <v>20</v>
      </c>
      <c r="F86" s="38">
        <v>30000000</v>
      </c>
    </row>
    <row r="87" spans="1:7" ht="22.5" customHeight="1" x14ac:dyDescent="0.2">
      <c r="A87" s="7" t="s">
        <v>86</v>
      </c>
      <c r="B87" s="29" t="s">
        <v>105</v>
      </c>
      <c r="C87" s="29" t="s">
        <v>93</v>
      </c>
      <c r="D87" s="29" t="s">
        <v>69</v>
      </c>
      <c r="E87" s="29" t="s">
        <v>85</v>
      </c>
      <c r="F87" s="38">
        <v>5800000</v>
      </c>
    </row>
    <row r="88" spans="1:7" ht="22.5" customHeight="1" x14ac:dyDescent="0.2">
      <c r="A88" s="6" t="s">
        <v>49</v>
      </c>
      <c r="B88" s="27" t="s">
        <v>105</v>
      </c>
      <c r="C88" s="27" t="s">
        <v>93</v>
      </c>
      <c r="D88" s="27" t="s">
        <v>70</v>
      </c>
      <c r="E88" s="27"/>
      <c r="F88" s="35">
        <f>F89</f>
        <v>2700000</v>
      </c>
    </row>
    <row r="89" spans="1:7" ht="45" customHeight="1" x14ac:dyDescent="0.2">
      <c r="A89" s="7" t="s">
        <v>21</v>
      </c>
      <c r="B89" s="29" t="s">
        <v>105</v>
      </c>
      <c r="C89" s="29" t="s">
        <v>93</v>
      </c>
      <c r="D89" s="29" t="s">
        <v>70</v>
      </c>
      <c r="E89" s="29" t="s">
        <v>20</v>
      </c>
      <c r="F89" s="38">
        <v>2700000</v>
      </c>
    </row>
    <row r="90" spans="1:7" ht="33" customHeight="1" x14ac:dyDescent="0.2">
      <c r="A90" s="6" t="s">
        <v>50</v>
      </c>
      <c r="B90" s="27" t="s">
        <v>105</v>
      </c>
      <c r="C90" s="27" t="s">
        <v>93</v>
      </c>
      <c r="D90" s="27" t="s">
        <v>71</v>
      </c>
      <c r="E90" s="27"/>
      <c r="F90" s="35">
        <f>F91</f>
        <v>300000</v>
      </c>
    </row>
    <row r="91" spans="1:7" ht="47.25" customHeight="1" x14ac:dyDescent="0.2">
      <c r="A91" s="7" t="s">
        <v>21</v>
      </c>
      <c r="B91" s="29" t="s">
        <v>105</v>
      </c>
      <c r="C91" s="29" t="s">
        <v>93</v>
      </c>
      <c r="D91" s="29" t="s">
        <v>71</v>
      </c>
      <c r="E91" s="29" t="s">
        <v>20</v>
      </c>
      <c r="F91" s="38">
        <v>300000</v>
      </c>
    </row>
    <row r="92" spans="1:7" ht="31.5" customHeight="1" x14ac:dyDescent="0.2">
      <c r="A92" s="6" t="s">
        <v>51</v>
      </c>
      <c r="B92" s="27" t="s">
        <v>105</v>
      </c>
      <c r="C92" s="27" t="s">
        <v>93</v>
      </c>
      <c r="D92" s="27" t="s">
        <v>72</v>
      </c>
      <c r="E92" s="27"/>
      <c r="F92" s="35">
        <f>F93</f>
        <v>25212569</v>
      </c>
    </row>
    <row r="93" spans="1:7" ht="44.25" customHeight="1" x14ac:dyDescent="0.2">
      <c r="A93" s="7" t="s">
        <v>21</v>
      </c>
      <c r="B93" s="29" t="s">
        <v>105</v>
      </c>
      <c r="C93" s="29" t="s">
        <v>93</v>
      </c>
      <c r="D93" s="29" t="s">
        <v>72</v>
      </c>
      <c r="E93" s="29" t="s">
        <v>20</v>
      </c>
      <c r="F93" s="38">
        <v>25212569</v>
      </c>
    </row>
    <row r="94" spans="1:7" ht="26.25" customHeight="1" x14ac:dyDescent="0.25">
      <c r="A94" s="15" t="s">
        <v>123</v>
      </c>
      <c r="B94" s="26" t="s">
        <v>124</v>
      </c>
      <c r="C94" s="26" t="s">
        <v>91</v>
      </c>
      <c r="D94" s="26"/>
      <c r="E94" s="26"/>
      <c r="F94" s="5">
        <f>SUM(F95)</f>
        <v>200000</v>
      </c>
      <c r="G94" s="22"/>
    </row>
    <row r="95" spans="1:7" ht="46.5" customHeight="1" x14ac:dyDescent="0.2">
      <c r="A95" s="6" t="s">
        <v>125</v>
      </c>
      <c r="B95" s="27" t="s">
        <v>124</v>
      </c>
      <c r="C95" s="27" t="s">
        <v>124</v>
      </c>
      <c r="D95" s="28" t="s">
        <v>126</v>
      </c>
      <c r="E95" s="28"/>
      <c r="F95" s="37">
        <f t="shared" ref="F95" si="1">SUM(F96)</f>
        <v>200000</v>
      </c>
    </row>
    <row r="96" spans="1:7" ht="32.25" customHeight="1" x14ac:dyDescent="0.2">
      <c r="A96" s="10" t="s">
        <v>21</v>
      </c>
      <c r="B96" s="28" t="s">
        <v>124</v>
      </c>
      <c r="C96" s="28" t="s">
        <v>124</v>
      </c>
      <c r="D96" s="28" t="s">
        <v>126</v>
      </c>
      <c r="E96" s="28" t="s">
        <v>20</v>
      </c>
      <c r="F96" s="37">
        <v>200000</v>
      </c>
    </row>
    <row r="97" spans="1:7" ht="28.5" customHeight="1" x14ac:dyDescent="0.25">
      <c r="A97" s="15" t="s">
        <v>114</v>
      </c>
      <c r="B97" s="27" t="s">
        <v>112</v>
      </c>
      <c r="C97" s="27" t="s">
        <v>91</v>
      </c>
      <c r="D97" s="28"/>
      <c r="E97" s="28"/>
      <c r="F97" s="5">
        <f>SUM(F98)</f>
        <v>400000</v>
      </c>
      <c r="G97" s="22"/>
    </row>
    <row r="98" spans="1:7" ht="28.5" x14ac:dyDescent="0.2">
      <c r="A98" s="6" t="s">
        <v>111</v>
      </c>
      <c r="B98" s="27" t="s">
        <v>112</v>
      </c>
      <c r="C98" s="27" t="s">
        <v>94</v>
      </c>
      <c r="D98" s="28" t="s">
        <v>113</v>
      </c>
      <c r="E98" s="28"/>
      <c r="F98" s="37">
        <f t="shared" ref="F98" si="2">SUM(F99)</f>
        <v>400000</v>
      </c>
    </row>
    <row r="99" spans="1:7" ht="45.75" customHeight="1" x14ac:dyDescent="0.2">
      <c r="A99" s="10" t="s">
        <v>21</v>
      </c>
      <c r="B99" s="28" t="s">
        <v>112</v>
      </c>
      <c r="C99" s="28" t="s">
        <v>94</v>
      </c>
      <c r="D99" s="28" t="s">
        <v>113</v>
      </c>
      <c r="E99" s="28" t="s">
        <v>20</v>
      </c>
      <c r="F99" s="37">
        <v>400000</v>
      </c>
    </row>
    <row r="100" spans="1:7" ht="37.5" customHeight="1" x14ac:dyDescent="0.25">
      <c r="A100" s="15" t="s">
        <v>106</v>
      </c>
      <c r="B100" s="26" t="s">
        <v>100</v>
      </c>
      <c r="C100" s="26" t="s">
        <v>91</v>
      </c>
      <c r="D100" s="26"/>
      <c r="E100" s="26"/>
      <c r="F100" s="5">
        <f t="shared" ref="F100:F102" si="3">F101</f>
        <v>882900</v>
      </c>
      <c r="G100" s="22"/>
    </row>
    <row r="101" spans="1:7" ht="24" customHeight="1" x14ac:dyDescent="0.25">
      <c r="A101" s="15" t="s">
        <v>52</v>
      </c>
      <c r="B101" s="26" t="s">
        <v>100</v>
      </c>
      <c r="C101" s="26" t="s">
        <v>93</v>
      </c>
      <c r="D101" s="26"/>
      <c r="E101" s="26"/>
      <c r="F101" s="5">
        <f>SUM(F102)</f>
        <v>882900</v>
      </c>
    </row>
    <row r="102" spans="1:7" ht="48" customHeight="1" x14ac:dyDescent="0.25">
      <c r="A102" s="15" t="s">
        <v>53</v>
      </c>
      <c r="B102" s="26" t="s">
        <v>100</v>
      </c>
      <c r="C102" s="26" t="s">
        <v>93</v>
      </c>
      <c r="D102" s="26" t="s">
        <v>73</v>
      </c>
      <c r="E102" s="26"/>
      <c r="F102" s="5">
        <f t="shared" si="3"/>
        <v>882900</v>
      </c>
    </row>
    <row r="103" spans="1:7" ht="24.75" customHeight="1" x14ac:dyDescent="0.2">
      <c r="A103" s="7" t="s">
        <v>107</v>
      </c>
      <c r="B103" s="29" t="s">
        <v>100</v>
      </c>
      <c r="C103" s="29" t="s">
        <v>93</v>
      </c>
      <c r="D103" s="29" t="s">
        <v>73</v>
      </c>
      <c r="E103" s="29" t="s">
        <v>87</v>
      </c>
      <c r="F103" s="38">
        <v>882900</v>
      </c>
    </row>
    <row r="104" spans="1:7" ht="23.25" customHeight="1" x14ac:dyDescent="0.25">
      <c r="A104" s="8" t="s">
        <v>108</v>
      </c>
      <c r="B104" s="33" t="s">
        <v>109</v>
      </c>
      <c r="C104" s="33" t="s">
        <v>91</v>
      </c>
      <c r="D104" s="33"/>
      <c r="E104" s="33"/>
      <c r="F104" s="39">
        <f>SUM(F106,F108)</f>
        <v>5300000</v>
      </c>
      <c r="G104" s="22"/>
    </row>
    <row r="105" spans="1:7" ht="22.5" customHeight="1" x14ac:dyDescent="0.2">
      <c r="A105" s="6" t="s">
        <v>54</v>
      </c>
      <c r="B105" s="27" t="s">
        <v>109</v>
      </c>
      <c r="C105" s="27" t="s">
        <v>92</v>
      </c>
      <c r="D105" s="27"/>
      <c r="E105" s="27"/>
      <c r="F105" s="35">
        <f>SUM(F108+F106)</f>
        <v>5300000</v>
      </c>
    </row>
    <row r="106" spans="1:7" ht="28.5" customHeight="1" x14ac:dyDescent="0.2">
      <c r="A106" s="6" t="s">
        <v>55</v>
      </c>
      <c r="B106" s="27" t="s">
        <v>109</v>
      </c>
      <c r="C106" s="27" t="s">
        <v>92</v>
      </c>
      <c r="D106" s="27" t="s">
        <v>74</v>
      </c>
      <c r="E106" s="27"/>
      <c r="F106" s="35">
        <f t="shared" ref="F106" si="4">F107</f>
        <v>4500000</v>
      </c>
    </row>
    <row r="107" spans="1:7" ht="28.5" customHeight="1" x14ac:dyDescent="0.2">
      <c r="A107" s="10" t="s">
        <v>21</v>
      </c>
      <c r="B107" s="28" t="s">
        <v>109</v>
      </c>
      <c r="C107" s="28" t="s">
        <v>92</v>
      </c>
      <c r="D107" s="28" t="s">
        <v>74</v>
      </c>
      <c r="E107" s="28" t="s">
        <v>20</v>
      </c>
      <c r="F107" s="37">
        <v>4500000</v>
      </c>
    </row>
    <row r="108" spans="1:7" ht="28.5" customHeight="1" x14ac:dyDescent="0.25">
      <c r="A108" s="18" t="s">
        <v>110</v>
      </c>
      <c r="B108" s="34">
        <v>11</v>
      </c>
      <c r="C108" s="19" t="s">
        <v>105</v>
      </c>
      <c r="D108" s="34">
        <v>9900000000</v>
      </c>
      <c r="E108" s="21"/>
      <c r="F108" s="5">
        <f>SUM(F109:F110)</f>
        <v>800000</v>
      </c>
    </row>
    <row r="109" spans="1:7" ht="42.75" x14ac:dyDescent="0.2">
      <c r="A109" s="10" t="s">
        <v>21</v>
      </c>
      <c r="B109" s="28" t="s">
        <v>109</v>
      </c>
      <c r="C109" s="20" t="s">
        <v>105</v>
      </c>
      <c r="D109" s="28" t="s">
        <v>74</v>
      </c>
      <c r="E109" s="21">
        <v>244</v>
      </c>
      <c r="F109" s="37">
        <v>600000</v>
      </c>
    </row>
    <row r="110" spans="1:7" ht="25.5" customHeight="1" x14ac:dyDescent="0.2">
      <c r="A110" s="10" t="s">
        <v>86</v>
      </c>
      <c r="B110" s="28" t="s">
        <v>109</v>
      </c>
      <c r="C110" s="20" t="s">
        <v>105</v>
      </c>
      <c r="D110" s="28" t="s">
        <v>74</v>
      </c>
      <c r="E110" s="21">
        <v>247</v>
      </c>
      <c r="F110" s="37">
        <v>200000</v>
      </c>
    </row>
    <row r="111" spans="1:7" ht="18" customHeight="1" x14ac:dyDescent="0.2">
      <c r="A111" s="41"/>
      <c r="B111" s="42"/>
      <c r="C111" s="42"/>
      <c r="D111" s="42"/>
      <c r="E111" s="42"/>
      <c r="F111" s="43"/>
    </row>
    <row r="112" spans="1:7" ht="17.45" customHeight="1" x14ac:dyDescent="0.25">
      <c r="A112" s="44"/>
      <c r="B112" s="45"/>
      <c r="C112" s="45"/>
      <c r="D112" s="45"/>
      <c r="E112" s="45"/>
      <c r="F112" s="46"/>
    </row>
    <row r="113" spans="1:6" ht="14.25" x14ac:dyDescent="0.2">
      <c r="A113" s="47"/>
      <c r="B113" s="48"/>
      <c r="C113" s="48"/>
      <c r="D113" s="48"/>
      <c r="E113" s="48"/>
      <c r="F113" s="49"/>
    </row>
    <row r="114" spans="1:6" ht="14.25" x14ac:dyDescent="0.2">
      <c r="A114" s="47"/>
      <c r="B114" s="48"/>
      <c r="C114" s="48"/>
      <c r="D114" s="48"/>
      <c r="E114" s="48"/>
      <c r="F114" s="49"/>
    </row>
    <row r="115" spans="1:6" ht="30.75" customHeight="1" x14ac:dyDescent="0.2">
      <c r="A115" s="41"/>
      <c r="B115" s="42"/>
      <c r="C115" s="42"/>
      <c r="D115" s="42"/>
      <c r="E115" s="42"/>
      <c r="F115" s="43"/>
    </row>
    <row r="116" spans="1:6" ht="27" customHeight="1" x14ac:dyDescent="0.25">
      <c r="A116" s="50"/>
      <c r="B116" s="51"/>
      <c r="C116" s="52"/>
      <c r="D116" s="51"/>
      <c r="E116" s="53"/>
      <c r="F116" s="46"/>
    </row>
    <row r="117" spans="1:6" ht="27.75" customHeight="1" x14ac:dyDescent="0.2">
      <c r="A117" s="41"/>
      <c r="B117" s="42"/>
      <c r="C117" s="54"/>
      <c r="D117" s="42"/>
      <c r="E117" s="53"/>
      <c r="F117" s="43"/>
    </row>
    <row r="118" spans="1:6" ht="21" customHeight="1" x14ac:dyDescent="0.2">
      <c r="A118" s="41"/>
      <c r="B118" s="42"/>
      <c r="C118" s="54"/>
      <c r="D118" s="42"/>
      <c r="E118" s="53"/>
      <c r="F118" s="43"/>
    </row>
  </sheetData>
  <mergeCells count="7">
    <mergeCell ref="C1:F1"/>
    <mergeCell ref="A3:F3"/>
    <mergeCell ref="A5:B5"/>
    <mergeCell ref="A6:A7"/>
    <mergeCell ref="F6:F7"/>
    <mergeCell ref="B6:E6"/>
    <mergeCell ref="D5:F5"/>
  </mergeCells>
  <phoneticPr fontId="11" type="noConversion"/>
  <pageMargins left="0.98425196850393704" right="0.39370078740157483" top="0.39370078740157483" bottom="0.39370078740157483" header="0.19685039370078741" footer="0.19685039370078741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6A80-87BF-470B-AD0A-3776F668E90D}">
  <dimension ref="A1:H108"/>
  <sheetViews>
    <sheetView tabSelected="1" zoomScale="78" zoomScaleNormal="78" workbookViewId="0">
      <selection activeCell="D1" sqref="D1:G1"/>
    </sheetView>
  </sheetViews>
  <sheetFormatPr defaultRowHeight="12.75" x14ac:dyDescent="0.2"/>
  <cols>
    <col min="1" max="1" width="45.42578125" customWidth="1"/>
    <col min="2" max="2" width="5.7109375" customWidth="1"/>
    <col min="3" max="3" width="5.140625" customWidth="1"/>
    <col min="4" max="4" width="12.42578125" customWidth="1"/>
    <col min="5" max="5" width="6.7109375" customWidth="1"/>
    <col min="6" max="6" width="18.5703125" customWidth="1"/>
    <col min="7" max="7" width="16.7109375" customWidth="1"/>
    <col min="8" max="8" width="26" customWidth="1"/>
  </cols>
  <sheetData>
    <row r="1" spans="1:8" ht="96.75" customHeight="1" x14ac:dyDescent="0.2">
      <c r="A1" s="1"/>
      <c r="B1" s="1"/>
      <c r="C1" s="1"/>
      <c r="D1" s="65" t="s">
        <v>135</v>
      </c>
      <c r="E1" s="65"/>
      <c r="F1" s="65"/>
      <c r="G1" s="65"/>
    </row>
    <row r="2" spans="1:8" ht="14.25" x14ac:dyDescent="0.2">
      <c r="A2" s="1"/>
      <c r="B2" s="1"/>
      <c r="C2" s="1"/>
      <c r="D2" s="1"/>
      <c r="E2" s="1"/>
      <c r="F2" s="1"/>
    </row>
    <row r="3" spans="1:8" ht="63.75" customHeight="1" x14ac:dyDescent="0.2">
      <c r="A3" s="57" t="s">
        <v>130</v>
      </c>
      <c r="B3" s="57"/>
      <c r="C3" s="57"/>
      <c r="D3" s="57"/>
      <c r="E3" s="57"/>
      <c r="F3" s="57"/>
      <c r="G3" s="57"/>
    </row>
    <row r="4" spans="1:8" ht="18" customHeight="1" x14ac:dyDescent="0.2"/>
    <row r="5" spans="1:8" ht="14.25" x14ac:dyDescent="0.2">
      <c r="A5" s="58" t="s">
        <v>0</v>
      </c>
      <c r="B5" s="58"/>
      <c r="C5" s="14"/>
      <c r="D5" s="63" t="s">
        <v>1</v>
      </c>
      <c r="E5" s="63"/>
      <c r="F5" s="63"/>
    </row>
    <row r="6" spans="1:8" ht="14.25" customHeight="1" x14ac:dyDescent="0.2">
      <c r="A6" s="66" t="s">
        <v>3</v>
      </c>
      <c r="B6" s="68"/>
      <c r="C6" s="68"/>
      <c r="D6" s="68"/>
      <c r="E6" s="68"/>
      <c r="F6" s="61">
        <v>2026</v>
      </c>
      <c r="G6" s="64">
        <v>2027</v>
      </c>
    </row>
    <row r="7" spans="1:8" ht="57.75" x14ac:dyDescent="0.2">
      <c r="A7" s="67"/>
      <c r="B7" s="11" t="s">
        <v>82</v>
      </c>
      <c r="C7" s="11" t="s">
        <v>83</v>
      </c>
      <c r="D7" s="12" t="s">
        <v>83</v>
      </c>
      <c r="E7" s="12" t="s">
        <v>84</v>
      </c>
      <c r="F7" s="61"/>
      <c r="G7" s="64"/>
    </row>
    <row r="8" spans="1:8" ht="15" x14ac:dyDescent="0.2">
      <c r="A8" s="2" t="s">
        <v>4</v>
      </c>
      <c r="B8" s="2" t="s">
        <v>88</v>
      </c>
      <c r="C8" s="2"/>
      <c r="D8" s="2" t="s">
        <v>5</v>
      </c>
      <c r="E8" s="2" t="s">
        <v>6</v>
      </c>
      <c r="F8" s="2" t="s">
        <v>2</v>
      </c>
      <c r="G8" s="17"/>
    </row>
    <row r="9" spans="1:8" ht="15" x14ac:dyDescent="0.25">
      <c r="A9" s="3" t="s">
        <v>7</v>
      </c>
      <c r="B9" s="4" t="s">
        <v>8</v>
      </c>
      <c r="C9" s="4"/>
      <c r="D9" s="4"/>
      <c r="E9" s="4"/>
      <c r="F9" s="40">
        <f>SUM(F10+F41+F49+F58+F69+F92+F95+F98+F102)</f>
        <v>134812474.90000001</v>
      </c>
      <c r="G9" s="40">
        <f>SUM(G10+G41+G49+G58+G69+G92+G95+G98+G102)</f>
        <v>134618767</v>
      </c>
      <c r="H9" s="13"/>
    </row>
    <row r="10" spans="1:8" ht="15" x14ac:dyDescent="0.25">
      <c r="A10" s="3" t="s">
        <v>89</v>
      </c>
      <c r="B10" s="4" t="s">
        <v>90</v>
      </c>
      <c r="C10" s="4" t="s">
        <v>91</v>
      </c>
      <c r="D10" s="4"/>
      <c r="E10" s="4"/>
      <c r="F10" s="5">
        <f>SUM(F11+F16+F19+F29+F32)</f>
        <v>40844724</v>
      </c>
      <c r="G10" s="5">
        <f>SUM(G11+G16+G19+G29+G32)</f>
        <v>41244694</v>
      </c>
      <c r="H10" s="22"/>
    </row>
    <row r="11" spans="1:8" ht="60" x14ac:dyDescent="0.25">
      <c r="A11" s="15" t="s">
        <v>9</v>
      </c>
      <c r="B11" s="26" t="s">
        <v>90</v>
      </c>
      <c r="C11" s="27" t="s">
        <v>92</v>
      </c>
      <c r="D11" s="27"/>
      <c r="E11" s="27"/>
      <c r="F11" s="5">
        <f>F12</f>
        <v>2634650</v>
      </c>
      <c r="G11" s="5">
        <f>G12</f>
        <v>2634650</v>
      </c>
    </row>
    <row r="12" spans="1:8" ht="30" x14ac:dyDescent="0.25">
      <c r="A12" s="15" t="s">
        <v>127</v>
      </c>
      <c r="B12" s="26" t="s">
        <v>90</v>
      </c>
      <c r="C12" s="27" t="s">
        <v>92</v>
      </c>
      <c r="D12" s="27"/>
      <c r="E12" s="27"/>
      <c r="F12" s="5">
        <f>F14+F15</f>
        <v>2634650</v>
      </c>
      <c r="G12" s="5">
        <f>G14+G15</f>
        <v>2634650</v>
      </c>
    </row>
    <row r="13" spans="1:8" ht="30" x14ac:dyDescent="0.25">
      <c r="A13" s="15" t="s">
        <v>10</v>
      </c>
      <c r="B13" s="26" t="s">
        <v>90</v>
      </c>
      <c r="C13" s="27" t="s">
        <v>92</v>
      </c>
      <c r="D13" s="26" t="s">
        <v>56</v>
      </c>
      <c r="E13" s="27"/>
      <c r="F13" s="35">
        <f>F14+F15</f>
        <v>2634650</v>
      </c>
      <c r="G13" s="35">
        <f>G14+G15</f>
        <v>2634650</v>
      </c>
    </row>
    <row r="14" spans="1:8" ht="28.5" x14ac:dyDescent="0.2">
      <c r="A14" s="10" t="s">
        <v>12</v>
      </c>
      <c r="B14" s="28" t="s">
        <v>90</v>
      </c>
      <c r="C14" s="28" t="s">
        <v>92</v>
      </c>
      <c r="D14" s="28" t="s">
        <v>56</v>
      </c>
      <c r="E14" s="28" t="s">
        <v>11</v>
      </c>
      <c r="F14" s="37">
        <v>2023521</v>
      </c>
      <c r="G14" s="37">
        <v>2023521</v>
      </c>
    </row>
    <row r="15" spans="1:8" ht="57" x14ac:dyDescent="0.2">
      <c r="A15" s="10" t="s">
        <v>14</v>
      </c>
      <c r="B15" s="28" t="s">
        <v>90</v>
      </c>
      <c r="C15" s="28" t="s">
        <v>92</v>
      </c>
      <c r="D15" s="28" t="s">
        <v>56</v>
      </c>
      <c r="E15" s="28" t="s">
        <v>13</v>
      </c>
      <c r="F15" s="37">
        <v>611129</v>
      </c>
      <c r="G15" s="37">
        <v>611129</v>
      </c>
    </row>
    <row r="16" spans="1:8" ht="75" x14ac:dyDescent="0.25">
      <c r="A16" s="23" t="s">
        <v>122</v>
      </c>
      <c r="B16" s="28" t="s">
        <v>90</v>
      </c>
      <c r="C16" s="28" t="s">
        <v>93</v>
      </c>
      <c r="D16" s="28" t="s">
        <v>57</v>
      </c>
      <c r="E16" s="28"/>
      <c r="F16" s="5">
        <f>SUM(F17)</f>
        <v>750000</v>
      </c>
      <c r="G16" s="5">
        <f>SUM(G17)</f>
        <v>750000</v>
      </c>
    </row>
    <row r="17" spans="1:7" ht="42.75" x14ac:dyDescent="0.2">
      <c r="A17" s="10" t="s">
        <v>21</v>
      </c>
      <c r="B17" s="28" t="s">
        <v>90</v>
      </c>
      <c r="C17" s="28" t="s">
        <v>93</v>
      </c>
      <c r="D17" s="28" t="s">
        <v>57</v>
      </c>
      <c r="E17" s="28" t="s">
        <v>20</v>
      </c>
      <c r="F17" s="37">
        <v>750000</v>
      </c>
      <c r="G17" s="37">
        <v>750000</v>
      </c>
    </row>
    <row r="18" spans="1:7" ht="90" x14ac:dyDescent="0.25">
      <c r="A18" s="15" t="s">
        <v>15</v>
      </c>
      <c r="B18" s="26" t="s">
        <v>90</v>
      </c>
      <c r="C18" s="26" t="s">
        <v>94</v>
      </c>
      <c r="D18" s="26"/>
      <c r="E18" s="26"/>
      <c r="F18" s="5">
        <f>F19</f>
        <v>34547146</v>
      </c>
      <c r="G18" s="5">
        <f>G19</f>
        <v>34947116</v>
      </c>
    </row>
    <row r="19" spans="1:7" ht="30" x14ac:dyDescent="0.25">
      <c r="A19" s="15" t="s">
        <v>128</v>
      </c>
      <c r="B19" s="26" t="s">
        <v>90</v>
      </c>
      <c r="C19" s="26" t="s">
        <v>94</v>
      </c>
      <c r="D19" s="26"/>
      <c r="E19" s="26"/>
      <c r="F19" s="5">
        <f>F20</f>
        <v>34547146</v>
      </c>
      <c r="G19" s="5">
        <f>G20</f>
        <v>34947116</v>
      </c>
    </row>
    <row r="20" spans="1:7" ht="45" x14ac:dyDescent="0.25">
      <c r="A20" s="15" t="s">
        <v>95</v>
      </c>
      <c r="B20" s="26" t="s">
        <v>90</v>
      </c>
      <c r="C20" s="26" t="s">
        <v>94</v>
      </c>
      <c r="D20" s="26" t="s">
        <v>57</v>
      </c>
      <c r="E20" s="26"/>
      <c r="F20" s="5">
        <f>F21+F22+F23+F24+F25+F26+F27+F28</f>
        <v>34547146</v>
      </c>
      <c r="G20" s="5">
        <f>G21+G22+G23+G24+G25+G26+G27+G28</f>
        <v>34947116</v>
      </c>
    </row>
    <row r="21" spans="1:7" ht="28.5" x14ac:dyDescent="0.2">
      <c r="A21" s="10" t="s">
        <v>12</v>
      </c>
      <c r="B21" s="28" t="s">
        <v>90</v>
      </c>
      <c r="C21" s="28" t="s">
        <v>94</v>
      </c>
      <c r="D21" s="28" t="s">
        <v>57</v>
      </c>
      <c r="E21" s="28" t="s">
        <v>11</v>
      </c>
      <c r="F21" s="37">
        <v>21412000</v>
      </c>
      <c r="G21" s="37">
        <v>21412000</v>
      </c>
    </row>
    <row r="22" spans="1:7" ht="42.75" x14ac:dyDescent="0.2">
      <c r="A22" s="10" t="s">
        <v>17</v>
      </c>
      <c r="B22" s="28" t="s">
        <v>90</v>
      </c>
      <c r="C22" s="28" t="s">
        <v>94</v>
      </c>
      <c r="D22" s="28" t="s">
        <v>57</v>
      </c>
      <c r="E22" s="28" t="s">
        <v>16</v>
      </c>
      <c r="F22" s="37">
        <v>100000</v>
      </c>
      <c r="G22" s="37">
        <v>100000</v>
      </c>
    </row>
    <row r="23" spans="1:7" ht="57" x14ac:dyDescent="0.2">
      <c r="A23" s="10" t="s">
        <v>14</v>
      </c>
      <c r="B23" s="28" t="s">
        <v>90</v>
      </c>
      <c r="C23" s="28" t="s">
        <v>94</v>
      </c>
      <c r="D23" s="28" t="s">
        <v>57</v>
      </c>
      <c r="E23" s="28" t="s">
        <v>13</v>
      </c>
      <c r="F23" s="37">
        <v>6465000</v>
      </c>
      <c r="G23" s="37">
        <v>6465000</v>
      </c>
    </row>
    <row r="24" spans="1:7" ht="42.75" x14ac:dyDescent="0.2">
      <c r="A24" s="10" t="s">
        <v>19</v>
      </c>
      <c r="B24" s="28" t="s">
        <v>90</v>
      </c>
      <c r="C24" s="28" t="s">
        <v>94</v>
      </c>
      <c r="D24" s="28" t="s">
        <v>57</v>
      </c>
      <c r="E24" s="28" t="s">
        <v>18</v>
      </c>
      <c r="F24" s="37">
        <v>2200000</v>
      </c>
      <c r="G24" s="37">
        <v>2400000</v>
      </c>
    </row>
    <row r="25" spans="1:7" ht="42.75" x14ac:dyDescent="0.2">
      <c r="A25" s="10" t="s">
        <v>21</v>
      </c>
      <c r="B25" s="28" t="s">
        <v>90</v>
      </c>
      <c r="C25" s="28" t="s">
        <v>94</v>
      </c>
      <c r="D25" s="28" t="s">
        <v>57</v>
      </c>
      <c r="E25" s="28" t="s">
        <v>20</v>
      </c>
      <c r="F25" s="37">
        <v>3290146</v>
      </c>
      <c r="G25" s="37">
        <v>3390116</v>
      </c>
    </row>
    <row r="26" spans="1:7" ht="28.5" x14ac:dyDescent="0.2">
      <c r="A26" s="10" t="s">
        <v>86</v>
      </c>
      <c r="B26" s="28" t="s">
        <v>90</v>
      </c>
      <c r="C26" s="28" t="s">
        <v>94</v>
      </c>
      <c r="D26" s="28" t="s">
        <v>57</v>
      </c>
      <c r="E26" s="28" t="s">
        <v>85</v>
      </c>
      <c r="F26" s="37">
        <v>900000</v>
      </c>
      <c r="G26" s="37">
        <v>1000000</v>
      </c>
    </row>
    <row r="27" spans="1:7" ht="28.5" x14ac:dyDescent="0.2">
      <c r="A27" s="10" t="s">
        <v>23</v>
      </c>
      <c r="B27" s="28" t="s">
        <v>90</v>
      </c>
      <c r="C27" s="28" t="s">
        <v>94</v>
      </c>
      <c r="D27" s="28" t="s">
        <v>57</v>
      </c>
      <c r="E27" s="28" t="s">
        <v>22</v>
      </c>
      <c r="F27" s="37">
        <v>50000</v>
      </c>
      <c r="G27" s="37">
        <v>50000</v>
      </c>
    </row>
    <row r="28" spans="1:7" ht="28.5" x14ac:dyDescent="0.2">
      <c r="A28" s="10" t="s">
        <v>25</v>
      </c>
      <c r="B28" s="28" t="s">
        <v>90</v>
      </c>
      <c r="C28" s="28" t="s">
        <v>94</v>
      </c>
      <c r="D28" s="28" t="s">
        <v>57</v>
      </c>
      <c r="E28" s="28" t="s">
        <v>24</v>
      </c>
      <c r="F28" s="37">
        <v>130000</v>
      </c>
      <c r="G28" s="37">
        <v>130000</v>
      </c>
    </row>
    <row r="29" spans="1:7" ht="15" x14ac:dyDescent="0.25">
      <c r="A29" s="15" t="s">
        <v>121</v>
      </c>
      <c r="B29" s="26" t="s">
        <v>90</v>
      </c>
      <c r="C29" s="26" t="s">
        <v>109</v>
      </c>
      <c r="D29" s="26"/>
      <c r="E29" s="26"/>
      <c r="F29" s="5">
        <f>SUM(F30)</f>
        <v>500000</v>
      </c>
      <c r="G29" s="5">
        <f>SUM(G30)</f>
        <v>500000</v>
      </c>
    </row>
    <row r="30" spans="1:7" ht="28.5" x14ac:dyDescent="0.2">
      <c r="A30" s="10" t="s">
        <v>120</v>
      </c>
      <c r="B30" s="28" t="s">
        <v>90</v>
      </c>
      <c r="C30" s="28" t="s">
        <v>109</v>
      </c>
      <c r="D30" s="32" t="s">
        <v>118</v>
      </c>
      <c r="E30" s="28"/>
      <c r="F30" s="37">
        <f>F31</f>
        <v>500000</v>
      </c>
      <c r="G30" s="37">
        <f>G31</f>
        <v>500000</v>
      </c>
    </row>
    <row r="31" spans="1:7" ht="28.5" x14ac:dyDescent="0.2">
      <c r="A31" s="10" t="s">
        <v>117</v>
      </c>
      <c r="B31" s="28" t="s">
        <v>90</v>
      </c>
      <c r="C31" s="28" t="s">
        <v>109</v>
      </c>
      <c r="D31" s="32" t="s">
        <v>118</v>
      </c>
      <c r="E31" s="28" t="s">
        <v>119</v>
      </c>
      <c r="F31" s="37">
        <v>500000</v>
      </c>
      <c r="G31" s="37">
        <v>500000</v>
      </c>
    </row>
    <row r="32" spans="1:7" ht="15" x14ac:dyDescent="0.25">
      <c r="A32" s="15" t="s">
        <v>26</v>
      </c>
      <c r="B32" s="26" t="s">
        <v>90</v>
      </c>
      <c r="C32" s="26" t="s">
        <v>96</v>
      </c>
      <c r="D32" s="26"/>
      <c r="E32" s="26"/>
      <c r="F32" s="5">
        <f>SUM(F33+F35+F37+F39)</f>
        <v>2412928</v>
      </c>
      <c r="G32" s="5">
        <f>SUM(G33+G35+G37+G39)</f>
        <v>2412928</v>
      </c>
    </row>
    <row r="33" spans="1:8" ht="105" x14ac:dyDescent="0.25">
      <c r="A33" s="15" t="s">
        <v>27</v>
      </c>
      <c r="B33" s="26" t="s">
        <v>90</v>
      </c>
      <c r="C33" s="26" t="s">
        <v>96</v>
      </c>
      <c r="D33" s="26" t="s">
        <v>58</v>
      </c>
      <c r="E33" s="26"/>
      <c r="F33" s="5">
        <f>F34</f>
        <v>201904</v>
      </c>
      <c r="G33" s="5">
        <f>G34</f>
        <v>201904</v>
      </c>
    </row>
    <row r="34" spans="1:8" ht="28.5" x14ac:dyDescent="0.2">
      <c r="A34" s="10" t="s">
        <v>29</v>
      </c>
      <c r="B34" s="28" t="s">
        <v>90</v>
      </c>
      <c r="C34" s="28" t="s">
        <v>96</v>
      </c>
      <c r="D34" s="28" t="s">
        <v>58</v>
      </c>
      <c r="E34" s="28" t="s">
        <v>28</v>
      </c>
      <c r="F34" s="37">
        <v>201904</v>
      </c>
      <c r="G34" s="37">
        <v>201904</v>
      </c>
    </row>
    <row r="35" spans="1:8" ht="60" x14ac:dyDescent="0.2">
      <c r="A35" s="15" t="s">
        <v>132</v>
      </c>
      <c r="B35" s="28" t="s">
        <v>90</v>
      </c>
      <c r="C35" s="28" t="s">
        <v>96</v>
      </c>
      <c r="D35" s="28" t="s">
        <v>131</v>
      </c>
      <c r="E35" s="28"/>
      <c r="F35" s="37">
        <f>SUM(F36)</f>
        <v>7980</v>
      </c>
      <c r="G35" s="37">
        <f>SUM(G36)</f>
        <v>7980</v>
      </c>
    </row>
    <row r="36" spans="1:8" ht="28.5" x14ac:dyDescent="0.2">
      <c r="A36" s="9" t="s">
        <v>29</v>
      </c>
      <c r="B36" s="30" t="s">
        <v>90</v>
      </c>
      <c r="C36" s="30" t="s">
        <v>96</v>
      </c>
      <c r="D36" s="30" t="s">
        <v>131</v>
      </c>
      <c r="E36" s="30" t="s">
        <v>28</v>
      </c>
      <c r="F36" s="36">
        <v>7980</v>
      </c>
      <c r="G36" s="37">
        <v>7980</v>
      </c>
    </row>
    <row r="37" spans="1:8" ht="75" x14ac:dyDescent="0.25">
      <c r="A37" s="15" t="s">
        <v>30</v>
      </c>
      <c r="B37" s="26" t="s">
        <v>90</v>
      </c>
      <c r="C37" s="26" t="s">
        <v>96</v>
      </c>
      <c r="D37" s="26" t="s">
        <v>59</v>
      </c>
      <c r="E37" s="26"/>
      <c r="F37" s="5">
        <f>F38</f>
        <v>3044</v>
      </c>
      <c r="G37" s="5">
        <f>G38</f>
        <v>3044</v>
      </c>
    </row>
    <row r="38" spans="1:8" ht="42.75" x14ac:dyDescent="0.2">
      <c r="A38" s="10" t="s">
        <v>21</v>
      </c>
      <c r="B38" s="28" t="s">
        <v>90</v>
      </c>
      <c r="C38" s="28" t="s">
        <v>96</v>
      </c>
      <c r="D38" s="28" t="s">
        <v>59</v>
      </c>
      <c r="E38" s="28" t="s">
        <v>20</v>
      </c>
      <c r="F38" s="37">
        <v>3044</v>
      </c>
      <c r="G38" s="37">
        <v>3044</v>
      </c>
    </row>
    <row r="39" spans="1:8" ht="45" x14ac:dyDescent="0.25">
      <c r="A39" s="15" t="s">
        <v>97</v>
      </c>
      <c r="B39" s="26" t="s">
        <v>90</v>
      </c>
      <c r="C39" s="26" t="s">
        <v>96</v>
      </c>
      <c r="D39" s="26" t="s">
        <v>57</v>
      </c>
      <c r="E39" s="26"/>
      <c r="F39" s="5">
        <f>F40</f>
        <v>2200000</v>
      </c>
      <c r="G39" s="5">
        <f>G40</f>
        <v>2200000</v>
      </c>
    </row>
    <row r="40" spans="1:8" ht="42.75" x14ac:dyDescent="0.2">
      <c r="A40" s="10" t="s">
        <v>21</v>
      </c>
      <c r="B40" s="28" t="s">
        <v>90</v>
      </c>
      <c r="C40" s="28" t="s">
        <v>96</v>
      </c>
      <c r="D40" s="28" t="s">
        <v>57</v>
      </c>
      <c r="E40" s="28" t="s">
        <v>20</v>
      </c>
      <c r="F40" s="37">
        <v>2200000</v>
      </c>
      <c r="G40" s="37">
        <v>2200000</v>
      </c>
    </row>
    <row r="41" spans="1:8" ht="15" x14ac:dyDescent="0.25">
      <c r="A41" s="15" t="s">
        <v>98</v>
      </c>
      <c r="B41" s="26" t="s">
        <v>92</v>
      </c>
      <c r="C41" s="26" t="s">
        <v>91</v>
      </c>
      <c r="D41" s="26"/>
      <c r="E41" s="26"/>
      <c r="F41" s="5">
        <f t="shared" ref="F41:G41" si="0">F42</f>
        <v>2042307.9</v>
      </c>
      <c r="G41" s="5">
        <f t="shared" si="0"/>
        <v>2114110</v>
      </c>
      <c r="H41" s="22"/>
    </row>
    <row r="42" spans="1:8" ht="30" x14ac:dyDescent="0.25">
      <c r="A42" s="15" t="s">
        <v>31</v>
      </c>
      <c r="B42" s="26" t="s">
        <v>92</v>
      </c>
      <c r="C42" s="26" t="s">
        <v>93</v>
      </c>
      <c r="D42" s="26"/>
      <c r="E42" s="26"/>
      <c r="F42" s="5">
        <f>SUM(F43)</f>
        <v>2042307.9</v>
      </c>
      <c r="G42" s="5">
        <f>SUM(G43)</f>
        <v>2114110</v>
      </c>
    </row>
    <row r="43" spans="1:8" ht="60" x14ac:dyDescent="0.25">
      <c r="A43" s="15" t="s">
        <v>32</v>
      </c>
      <c r="B43" s="26" t="s">
        <v>92</v>
      </c>
      <c r="C43" s="26" t="s">
        <v>93</v>
      </c>
      <c r="D43" s="26" t="s">
        <v>60</v>
      </c>
      <c r="E43" s="26"/>
      <c r="F43" s="5">
        <f>F44+F45+F46+F47+F48</f>
        <v>2042307.9</v>
      </c>
      <c r="G43" s="5">
        <f>G44+G45+G46+G47+G48</f>
        <v>2114110</v>
      </c>
    </row>
    <row r="44" spans="1:8" ht="28.5" x14ac:dyDescent="0.2">
      <c r="A44" s="10" t="s">
        <v>12</v>
      </c>
      <c r="B44" s="28" t="s">
        <v>92</v>
      </c>
      <c r="C44" s="28" t="s">
        <v>93</v>
      </c>
      <c r="D44" s="28" t="s">
        <v>60</v>
      </c>
      <c r="E44" s="28" t="s">
        <v>11</v>
      </c>
      <c r="F44" s="37">
        <v>1443658</v>
      </c>
      <c r="G44" s="37">
        <v>1497458</v>
      </c>
    </row>
    <row r="45" spans="1:8" ht="57" x14ac:dyDescent="0.2">
      <c r="A45" s="10" t="s">
        <v>14</v>
      </c>
      <c r="B45" s="28" t="s">
        <v>92</v>
      </c>
      <c r="C45" s="28" t="s">
        <v>93</v>
      </c>
      <c r="D45" s="28" t="s">
        <v>60</v>
      </c>
      <c r="E45" s="28" t="s">
        <v>13</v>
      </c>
      <c r="F45" s="37">
        <v>431150</v>
      </c>
      <c r="G45" s="37">
        <v>447350</v>
      </c>
    </row>
    <row r="46" spans="1:8" ht="42.75" x14ac:dyDescent="0.2">
      <c r="A46" s="10" t="s">
        <v>19</v>
      </c>
      <c r="B46" s="28" t="s">
        <v>92</v>
      </c>
      <c r="C46" s="28" t="s">
        <v>93</v>
      </c>
      <c r="D46" s="28" t="s">
        <v>60</v>
      </c>
      <c r="E46" s="28" t="s">
        <v>18</v>
      </c>
      <c r="F46" s="37">
        <v>17120</v>
      </c>
      <c r="G46" s="37">
        <v>17570</v>
      </c>
    </row>
    <row r="47" spans="1:8" ht="42.75" x14ac:dyDescent="0.2">
      <c r="A47" s="10" t="s">
        <v>21</v>
      </c>
      <c r="B47" s="28" t="s">
        <v>92</v>
      </c>
      <c r="C47" s="28" t="s">
        <v>93</v>
      </c>
      <c r="D47" s="28" t="s">
        <v>60</v>
      </c>
      <c r="E47" s="28" t="s">
        <v>20</v>
      </c>
      <c r="F47" s="37">
        <v>140852.9</v>
      </c>
      <c r="G47" s="37">
        <v>141205</v>
      </c>
    </row>
    <row r="48" spans="1:8" ht="28.5" x14ac:dyDescent="0.2">
      <c r="A48" s="10" t="s">
        <v>86</v>
      </c>
      <c r="B48" s="28" t="s">
        <v>92</v>
      </c>
      <c r="C48" s="28" t="s">
        <v>93</v>
      </c>
      <c r="D48" s="28" t="s">
        <v>60</v>
      </c>
      <c r="E48" s="28" t="s">
        <v>85</v>
      </c>
      <c r="F48" s="37">
        <v>9527</v>
      </c>
      <c r="G48" s="37">
        <v>10527</v>
      </c>
    </row>
    <row r="49" spans="1:8" ht="30" x14ac:dyDescent="0.25">
      <c r="A49" s="15" t="s">
        <v>99</v>
      </c>
      <c r="B49" s="26" t="s">
        <v>93</v>
      </c>
      <c r="C49" s="26" t="s">
        <v>91</v>
      </c>
      <c r="D49" s="26"/>
      <c r="E49" s="26"/>
      <c r="F49" s="5">
        <f>F50+F52</f>
        <v>5550000</v>
      </c>
      <c r="G49" s="5">
        <f>G50+G52</f>
        <v>5560000</v>
      </c>
      <c r="H49" s="22"/>
    </row>
    <row r="50" spans="1:8" ht="45" x14ac:dyDescent="0.25">
      <c r="A50" s="15" t="s">
        <v>115</v>
      </c>
      <c r="B50" s="26" t="s">
        <v>93</v>
      </c>
      <c r="C50" s="26" t="s">
        <v>102</v>
      </c>
      <c r="D50" s="26" t="s">
        <v>116</v>
      </c>
      <c r="E50" s="26"/>
      <c r="F50" s="5">
        <f>SUM(F51)</f>
        <v>1600000</v>
      </c>
      <c r="G50" s="5">
        <f>SUM(G51)</f>
        <v>1500000</v>
      </c>
    </row>
    <row r="51" spans="1:8" ht="42.75" x14ac:dyDescent="0.2">
      <c r="A51" s="10" t="s">
        <v>21</v>
      </c>
      <c r="B51" s="28" t="s">
        <v>93</v>
      </c>
      <c r="C51" s="28" t="s">
        <v>102</v>
      </c>
      <c r="D51" s="28" t="s">
        <v>116</v>
      </c>
      <c r="E51" s="28" t="s">
        <v>20</v>
      </c>
      <c r="F51" s="37">
        <v>1600000</v>
      </c>
      <c r="G51" s="37">
        <v>1500000</v>
      </c>
    </row>
    <row r="52" spans="1:8" ht="15" x14ac:dyDescent="0.25">
      <c r="A52" s="15" t="s">
        <v>33</v>
      </c>
      <c r="B52" s="26" t="s">
        <v>93</v>
      </c>
      <c r="C52" s="26" t="s">
        <v>100</v>
      </c>
      <c r="D52" s="26"/>
      <c r="E52" s="26"/>
      <c r="F52" s="5">
        <f>SUM(F53+F56)</f>
        <v>3950000</v>
      </c>
      <c r="G52" s="5">
        <f>SUM(G53+G56)</f>
        <v>4060000</v>
      </c>
    </row>
    <row r="53" spans="1:8" ht="60" x14ac:dyDescent="0.25">
      <c r="A53" s="15" t="s">
        <v>34</v>
      </c>
      <c r="B53" s="26" t="s">
        <v>93</v>
      </c>
      <c r="C53" s="26" t="s">
        <v>100</v>
      </c>
      <c r="D53" s="26" t="s">
        <v>61</v>
      </c>
      <c r="E53" s="26"/>
      <c r="F53" s="5">
        <f>F54+F55</f>
        <v>2872881</v>
      </c>
      <c r="G53" s="5">
        <f>G54+G55</f>
        <v>2982881</v>
      </c>
    </row>
    <row r="54" spans="1:8" ht="42.75" x14ac:dyDescent="0.2">
      <c r="A54" s="10" t="s">
        <v>21</v>
      </c>
      <c r="B54" s="28" t="s">
        <v>93</v>
      </c>
      <c r="C54" s="28" t="s">
        <v>100</v>
      </c>
      <c r="D54" s="28" t="s">
        <v>61</v>
      </c>
      <c r="E54" s="28" t="s">
        <v>20</v>
      </c>
      <c r="F54" s="37">
        <v>2722881</v>
      </c>
      <c r="G54" s="37">
        <v>2822881</v>
      </c>
    </row>
    <row r="55" spans="1:8" ht="28.5" x14ac:dyDescent="0.2">
      <c r="A55" s="10" t="s">
        <v>86</v>
      </c>
      <c r="B55" s="28" t="s">
        <v>93</v>
      </c>
      <c r="C55" s="28" t="s">
        <v>100</v>
      </c>
      <c r="D55" s="28" t="s">
        <v>61</v>
      </c>
      <c r="E55" s="28" t="s">
        <v>85</v>
      </c>
      <c r="F55" s="37">
        <v>150000</v>
      </c>
      <c r="G55" s="37">
        <v>160000</v>
      </c>
    </row>
    <row r="56" spans="1:8" ht="60" x14ac:dyDescent="0.2">
      <c r="A56" s="15" t="s">
        <v>34</v>
      </c>
      <c r="B56" s="28" t="s">
        <v>93</v>
      </c>
      <c r="C56" s="28" t="s">
        <v>100</v>
      </c>
      <c r="D56" s="28" t="s">
        <v>133</v>
      </c>
      <c r="E56" s="28"/>
      <c r="F56" s="37">
        <f>SUM(F57)</f>
        <v>1077119</v>
      </c>
      <c r="G56" s="37">
        <f>SUM(G57)</f>
        <v>1077119</v>
      </c>
    </row>
    <row r="57" spans="1:8" ht="42.75" x14ac:dyDescent="0.2">
      <c r="A57" s="10" t="s">
        <v>21</v>
      </c>
      <c r="B57" s="28" t="s">
        <v>93</v>
      </c>
      <c r="C57" s="28" t="s">
        <v>100</v>
      </c>
      <c r="D57" s="28" t="s">
        <v>133</v>
      </c>
      <c r="E57" s="28" t="s">
        <v>20</v>
      </c>
      <c r="F57" s="37">
        <v>1077119</v>
      </c>
      <c r="G57" s="37">
        <v>1077119</v>
      </c>
    </row>
    <row r="58" spans="1:8" ht="15" x14ac:dyDescent="0.25">
      <c r="A58" s="15" t="s">
        <v>101</v>
      </c>
      <c r="B58" s="26" t="s">
        <v>94</v>
      </c>
      <c r="C58" s="26" t="s">
        <v>91</v>
      </c>
      <c r="D58" s="26"/>
      <c r="E58" s="26"/>
      <c r="F58" s="5">
        <f>F59+F64</f>
        <v>10433037</v>
      </c>
      <c r="G58" s="5">
        <f>G59+G64</f>
        <v>10433037</v>
      </c>
      <c r="H58" s="24"/>
    </row>
    <row r="59" spans="1:8" ht="30" x14ac:dyDescent="0.25">
      <c r="A59" s="15" t="s">
        <v>35</v>
      </c>
      <c r="B59" s="26" t="s">
        <v>94</v>
      </c>
      <c r="C59" s="26" t="s">
        <v>102</v>
      </c>
      <c r="D59" s="26"/>
      <c r="E59" s="26"/>
      <c r="F59" s="5">
        <f>SUM(F62+F60)</f>
        <v>9933037</v>
      </c>
      <c r="G59" s="5">
        <f>SUM(G62+G60)</f>
        <v>9933037</v>
      </c>
    </row>
    <row r="60" spans="1:8" ht="105" x14ac:dyDescent="0.25">
      <c r="A60" s="15" t="s">
        <v>36</v>
      </c>
      <c r="B60" s="26" t="s">
        <v>94</v>
      </c>
      <c r="C60" s="26" t="s">
        <v>102</v>
      </c>
      <c r="D60" s="26" t="s">
        <v>62</v>
      </c>
      <c r="E60" s="26"/>
      <c r="F60" s="5">
        <f>F61</f>
        <v>3933037</v>
      </c>
      <c r="G60" s="5">
        <f>G61</f>
        <v>3933037</v>
      </c>
    </row>
    <row r="61" spans="1:8" ht="42.75" x14ac:dyDescent="0.2">
      <c r="A61" s="10" t="s">
        <v>21</v>
      </c>
      <c r="B61" s="28" t="s">
        <v>94</v>
      </c>
      <c r="C61" s="28" t="s">
        <v>102</v>
      </c>
      <c r="D61" s="28" t="s">
        <v>62</v>
      </c>
      <c r="E61" s="28" t="s">
        <v>20</v>
      </c>
      <c r="F61" s="37">
        <v>3933037</v>
      </c>
      <c r="G61" s="37">
        <v>3933037</v>
      </c>
    </row>
    <row r="62" spans="1:8" ht="75" x14ac:dyDescent="0.25">
      <c r="A62" s="15" t="s">
        <v>37</v>
      </c>
      <c r="B62" s="26" t="s">
        <v>94</v>
      </c>
      <c r="C62" s="26" t="s">
        <v>102</v>
      </c>
      <c r="D62" s="26" t="s">
        <v>63</v>
      </c>
      <c r="E62" s="26"/>
      <c r="F62" s="5">
        <f>F63</f>
        <v>6000000</v>
      </c>
      <c r="G62" s="5">
        <f>G63</f>
        <v>6000000</v>
      </c>
    </row>
    <row r="63" spans="1:8" ht="42.75" x14ac:dyDescent="0.2">
      <c r="A63" s="10" t="s">
        <v>21</v>
      </c>
      <c r="B63" s="28" t="s">
        <v>94</v>
      </c>
      <c r="C63" s="28" t="s">
        <v>102</v>
      </c>
      <c r="D63" s="28" t="s">
        <v>63</v>
      </c>
      <c r="E63" s="28" t="s">
        <v>20</v>
      </c>
      <c r="F63" s="37">
        <v>6000000</v>
      </c>
      <c r="G63" s="37">
        <v>6000000</v>
      </c>
    </row>
    <row r="64" spans="1:8" ht="30" x14ac:dyDescent="0.25">
      <c r="A64" s="15" t="s">
        <v>38</v>
      </c>
      <c r="B64" s="26" t="s">
        <v>94</v>
      </c>
      <c r="C64" s="26" t="s">
        <v>103</v>
      </c>
      <c r="D64" s="26"/>
      <c r="E64" s="26"/>
      <c r="F64" s="5">
        <f>SUM(F67+F65)</f>
        <v>500000</v>
      </c>
      <c r="G64" s="5">
        <f>SUM(G67+G65)</f>
        <v>500000</v>
      </c>
    </row>
    <row r="65" spans="1:8" ht="30" x14ac:dyDescent="0.25">
      <c r="A65" s="15" t="s">
        <v>39</v>
      </c>
      <c r="B65" s="26" t="s">
        <v>94</v>
      </c>
      <c r="C65" s="26" t="s">
        <v>103</v>
      </c>
      <c r="D65" s="26" t="s">
        <v>64</v>
      </c>
      <c r="E65" s="26"/>
      <c r="F65" s="5">
        <f>F66</f>
        <v>400000</v>
      </c>
      <c r="G65" s="5">
        <f>G66</f>
        <v>400000</v>
      </c>
    </row>
    <row r="66" spans="1:8" ht="42.75" x14ac:dyDescent="0.2">
      <c r="A66" s="10" t="s">
        <v>21</v>
      </c>
      <c r="B66" s="28" t="s">
        <v>94</v>
      </c>
      <c r="C66" s="28" t="s">
        <v>103</v>
      </c>
      <c r="D66" s="28" t="s">
        <v>64</v>
      </c>
      <c r="E66" s="28" t="s">
        <v>20</v>
      </c>
      <c r="F66" s="37">
        <v>400000</v>
      </c>
      <c r="G66" s="37">
        <v>400000</v>
      </c>
    </row>
    <row r="67" spans="1:8" ht="60" x14ac:dyDescent="0.25">
      <c r="A67" s="15" t="s">
        <v>77</v>
      </c>
      <c r="B67" s="26" t="s">
        <v>94</v>
      </c>
      <c r="C67" s="26" t="s">
        <v>103</v>
      </c>
      <c r="D67" s="26" t="s">
        <v>76</v>
      </c>
      <c r="E67" s="26"/>
      <c r="F67" s="5">
        <f>F68</f>
        <v>100000</v>
      </c>
      <c r="G67" s="5">
        <f>G68</f>
        <v>100000</v>
      </c>
    </row>
    <row r="68" spans="1:8" ht="42.75" x14ac:dyDescent="0.2">
      <c r="A68" s="10" t="s">
        <v>21</v>
      </c>
      <c r="B68" s="28" t="s">
        <v>94</v>
      </c>
      <c r="C68" s="28" t="s">
        <v>103</v>
      </c>
      <c r="D68" s="28" t="s">
        <v>76</v>
      </c>
      <c r="E68" s="28" t="s">
        <v>20</v>
      </c>
      <c r="F68" s="37">
        <v>100000</v>
      </c>
      <c r="G68" s="37">
        <v>100000</v>
      </c>
    </row>
    <row r="69" spans="1:8" ht="15" x14ac:dyDescent="0.25">
      <c r="A69" s="15" t="s">
        <v>104</v>
      </c>
      <c r="B69" s="26" t="s">
        <v>105</v>
      </c>
      <c r="C69" s="26" t="s">
        <v>91</v>
      </c>
      <c r="D69" s="26"/>
      <c r="E69" s="26"/>
      <c r="F69" s="5">
        <f>F70+F73+F78</f>
        <v>69959506</v>
      </c>
      <c r="G69" s="5">
        <f>G70+G73+G78</f>
        <v>69084026</v>
      </c>
      <c r="H69" s="24"/>
    </row>
    <row r="70" spans="1:8" ht="15" x14ac:dyDescent="0.25">
      <c r="A70" s="15" t="s">
        <v>40</v>
      </c>
      <c r="B70" s="26" t="s">
        <v>105</v>
      </c>
      <c r="C70" s="26" t="s">
        <v>90</v>
      </c>
      <c r="D70" s="26"/>
      <c r="E70" s="26"/>
      <c r="F70" s="5">
        <f>F71</f>
        <v>18060</v>
      </c>
      <c r="G70" s="5">
        <f>G71</f>
        <v>18060</v>
      </c>
    </row>
    <row r="71" spans="1:8" ht="155.25" customHeight="1" x14ac:dyDescent="0.25">
      <c r="A71" s="16" t="s">
        <v>41</v>
      </c>
      <c r="B71" s="26" t="s">
        <v>105</v>
      </c>
      <c r="C71" s="26" t="s">
        <v>90</v>
      </c>
      <c r="D71" s="26" t="s">
        <v>65</v>
      </c>
      <c r="E71" s="26"/>
      <c r="F71" s="5">
        <f>F72</f>
        <v>18060</v>
      </c>
      <c r="G71" s="5">
        <f>G72</f>
        <v>18060</v>
      </c>
    </row>
    <row r="72" spans="1:8" ht="42.75" x14ac:dyDescent="0.2">
      <c r="A72" s="10" t="s">
        <v>21</v>
      </c>
      <c r="B72" s="28" t="s">
        <v>105</v>
      </c>
      <c r="C72" s="28" t="s">
        <v>90</v>
      </c>
      <c r="D72" s="28" t="s">
        <v>65</v>
      </c>
      <c r="E72" s="28" t="s">
        <v>20</v>
      </c>
      <c r="F72" s="37">
        <v>18060</v>
      </c>
      <c r="G72" s="37">
        <v>18060</v>
      </c>
    </row>
    <row r="73" spans="1:8" ht="15" x14ac:dyDescent="0.25">
      <c r="A73" s="15" t="s">
        <v>42</v>
      </c>
      <c r="B73" s="26" t="s">
        <v>105</v>
      </c>
      <c r="C73" s="26" t="s">
        <v>92</v>
      </c>
      <c r="D73" s="26"/>
      <c r="E73" s="26"/>
      <c r="F73" s="5">
        <f>F74+F76</f>
        <v>3482170</v>
      </c>
      <c r="G73" s="5">
        <f>G74+G76</f>
        <v>5582170</v>
      </c>
      <c r="H73" s="13"/>
    </row>
    <row r="74" spans="1:8" ht="120" x14ac:dyDescent="0.25">
      <c r="A74" s="16" t="s">
        <v>43</v>
      </c>
      <c r="B74" s="26" t="s">
        <v>105</v>
      </c>
      <c r="C74" s="26" t="s">
        <v>92</v>
      </c>
      <c r="D74" s="26" t="s">
        <v>66</v>
      </c>
      <c r="E74" s="26"/>
      <c r="F74" s="5">
        <f>F75</f>
        <v>2982170</v>
      </c>
      <c r="G74" s="5">
        <f>G75</f>
        <v>2982170</v>
      </c>
    </row>
    <row r="75" spans="1:8" ht="42.75" x14ac:dyDescent="0.2">
      <c r="A75" s="10" t="s">
        <v>21</v>
      </c>
      <c r="B75" s="28" t="s">
        <v>105</v>
      </c>
      <c r="C75" s="28" t="s">
        <v>92</v>
      </c>
      <c r="D75" s="28" t="s">
        <v>66</v>
      </c>
      <c r="E75" s="28" t="s">
        <v>20</v>
      </c>
      <c r="F75" s="37">
        <v>2982170</v>
      </c>
      <c r="G75" s="37">
        <v>2982170</v>
      </c>
    </row>
    <row r="76" spans="1:8" ht="105" x14ac:dyDescent="0.25">
      <c r="A76" s="15" t="s">
        <v>44</v>
      </c>
      <c r="B76" s="26" t="s">
        <v>105</v>
      </c>
      <c r="C76" s="26" t="s">
        <v>92</v>
      </c>
      <c r="D76" s="26" t="s">
        <v>75</v>
      </c>
      <c r="E76" s="26"/>
      <c r="F76" s="5">
        <f>F77</f>
        <v>500000</v>
      </c>
      <c r="G76" s="5">
        <f>G77</f>
        <v>2600000</v>
      </c>
    </row>
    <row r="77" spans="1:8" ht="42.75" x14ac:dyDescent="0.2">
      <c r="A77" s="10" t="s">
        <v>21</v>
      </c>
      <c r="B77" s="28" t="s">
        <v>105</v>
      </c>
      <c r="C77" s="28" t="s">
        <v>92</v>
      </c>
      <c r="D77" s="28" t="s">
        <v>75</v>
      </c>
      <c r="E77" s="28" t="s">
        <v>20</v>
      </c>
      <c r="F77" s="37">
        <v>500000</v>
      </c>
      <c r="G77" s="37">
        <v>2600000</v>
      </c>
    </row>
    <row r="78" spans="1:8" ht="15" x14ac:dyDescent="0.25">
      <c r="A78" s="6" t="s">
        <v>45</v>
      </c>
      <c r="B78" s="26" t="s">
        <v>105</v>
      </c>
      <c r="C78" s="26" t="s">
        <v>93</v>
      </c>
      <c r="D78" s="26"/>
      <c r="E78" s="26"/>
      <c r="F78" s="5">
        <f>SUM(F79+F81+F83+F86+F88+F90)</f>
        <v>66459276</v>
      </c>
      <c r="G78" s="5">
        <f>SUM(G79+G81+G83+G86+G88+G90)</f>
        <v>63483796</v>
      </c>
      <c r="H78" s="13"/>
    </row>
    <row r="79" spans="1:8" ht="60" x14ac:dyDescent="0.25">
      <c r="A79" s="15" t="s">
        <v>46</v>
      </c>
      <c r="B79" s="26" t="s">
        <v>105</v>
      </c>
      <c r="C79" s="26" t="s">
        <v>93</v>
      </c>
      <c r="D79" s="26" t="s">
        <v>67</v>
      </c>
      <c r="E79" s="26"/>
      <c r="F79" s="5">
        <f>F80</f>
        <v>2399187</v>
      </c>
      <c r="G79" s="5">
        <f>G80</f>
        <v>2399187</v>
      </c>
    </row>
    <row r="80" spans="1:8" ht="42.75" x14ac:dyDescent="0.2">
      <c r="A80" s="10" t="s">
        <v>21</v>
      </c>
      <c r="B80" s="28" t="s">
        <v>105</v>
      </c>
      <c r="C80" s="28" t="s">
        <v>93</v>
      </c>
      <c r="D80" s="28" t="s">
        <v>67</v>
      </c>
      <c r="E80" s="28" t="s">
        <v>20</v>
      </c>
      <c r="F80" s="37">
        <v>2399187</v>
      </c>
      <c r="G80" s="37">
        <v>2399187</v>
      </c>
    </row>
    <row r="81" spans="1:8" ht="60" x14ac:dyDescent="0.25">
      <c r="A81" s="15" t="s">
        <v>47</v>
      </c>
      <c r="B81" s="26" t="s">
        <v>105</v>
      </c>
      <c r="C81" s="26" t="s">
        <v>93</v>
      </c>
      <c r="D81" s="26" t="s">
        <v>68</v>
      </c>
      <c r="E81" s="26"/>
      <c r="F81" s="5">
        <f>F82</f>
        <v>59240</v>
      </c>
      <c r="G81" s="5">
        <f>G82</f>
        <v>59240</v>
      </c>
    </row>
    <row r="82" spans="1:8" ht="42.75" x14ac:dyDescent="0.2">
      <c r="A82" s="10" t="s">
        <v>21</v>
      </c>
      <c r="B82" s="28" t="s">
        <v>105</v>
      </c>
      <c r="C82" s="28" t="s">
        <v>93</v>
      </c>
      <c r="D82" s="28" t="s">
        <v>68</v>
      </c>
      <c r="E82" s="28" t="s">
        <v>20</v>
      </c>
      <c r="F82" s="37">
        <v>59240</v>
      </c>
      <c r="G82" s="37">
        <v>59240</v>
      </c>
    </row>
    <row r="83" spans="1:8" ht="30" x14ac:dyDescent="0.25">
      <c r="A83" s="15" t="s">
        <v>48</v>
      </c>
      <c r="B83" s="26" t="s">
        <v>105</v>
      </c>
      <c r="C83" s="26" t="s">
        <v>93</v>
      </c>
      <c r="D83" s="26" t="s">
        <v>69</v>
      </c>
      <c r="E83" s="26"/>
      <c r="F83" s="5">
        <f>F84+F85</f>
        <v>28000000</v>
      </c>
      <c r="G83" s="5">
        <f>G84+G85</f>
        <v>24000000</v>
      </c>
    </row>
    <row r="84" spans="1:8" ht="42.75" x14ac:dyDescent="0.2">
      <c r="A84" s="10" t="s">
        <v>21</v>
      </c>
      <c r="B84" s="28" t="s">
        <v>105</v>
      </c>
      <c r="C84" s="28" t="s">
        <v>93</v>
      </c>
      <c r="D84" s="28" t="s">
        <v>69</v>
      </c>
      <c r="E84" s="28" t="s">
        <v>20</v>
      </c>
      <c r="F84" s="37">
        <v>21000000</v>
      </c>
      <c r="G84" s="37">
        <v>16000000</v>
      </c>
    </row>
    <row r="85" spans="1:8" ht="28.5" x14ac:dyDescent="0.2">
      <c r="A85" s="10" t="s">
        <v>86</v>
      </c>
      <c r="B85" s="28" t="s">
        <v>105</v>
      </c>
      <c r="C85" s="28" t="s">
        <v>93</v>
      </c>
      <c r="D85" s="28" t="s">
        <v>69</v>
      </c>
      <c r="E85" s="28" t="s">
        <v>85</v>
      </c>
      <c r="F85" s="37">
        <v>7000000</v>
      </c>
      <c r="G85" s="37">
        <v>8000000</v>
      </c>
    </row>
    <row r="86" spans="1:8" ht="28.5" x14ac:dyDescent="0.2">
      <c r="A86" s="6" t="s">
        <v>49</v>
      </c>
      <c r="B86" s="27" t="s">
        <v>105</v>
      </c>
      <c r="C86" s="27" t="s">
        <v>93</v>
      </c>
      <c r="D86" s="27" t="s">
        <v>70</v>
      </c>
      <c r="E86" s="27"/>
      <c r="F86" s="35">
        <f>F87</f>
        <v>2700000</v>
      </c>
      <c r="G86" s="35">
        <f>G87</f>
        <v>2700000</v>
      </c>
    </row>
    <row r="87" spans="1:8" ht="42.75" x14ac:dyDescent="0.2">
      <c r="A87" s="10" t="s">
        <v>21</v>
      </c>
      <c r="B87" s="28" t="s">
        <v>105</v>
      </c>
      <c r="C87" s="28" t="s">
        <v>93</v>
      </c>
      <c r="D87" s="28" t="s">
        <v>70</v>
      </c>
      <c r="E87" s="28" t="s">
        <v>20</v>
      </c>
      <c r="F87" s="37">
        <v>2700000</v>
      </c>
      <c r="G87" s="37">
        <v>2700000</v>
      </c>
    </row>
    <row r="88" spans="1:8" ht="28.5" x14ac:dyDescent="0.2">
      <c r="A88" s="6" t="s">
        <v>50</v>
      </c>
      <c r="B88" s="27" t="s">
        <v>105</v>
      </c>
      <c r="C88" s="27" t="s">
        <v>93</v>
      </c>
      <c r="D88" s="27" t="s">
        <v>71</v>
      </c>
      <c r="E88" s="27"/>
      <c r="F88" s="35">
        <f>F89</f>
        <v>300000</v>
      </c>
      <c r="G88" s="35">
        <f>G89</f>
        <v>300000</v>
      </c>
    </row>
    <row r="89" spans="1:8" ht="42.75" x14ac:dyDescent="0.2">
      <c r="A89" s="10" t="s">
        <v>21</v>
      </c>
      <c r="B89" s="28" t="s">
        <v>105</v>
      </c>
      <c r="C89" s="28" t="s">
        <v>93</v>
      </c>
      <c r="D89" s="28" t="s">
        <v>71</v>
      </c>
      <c r="E89" s="28" t="s">
        <v>20</v>
      </c>
      <c r="F89" s="37">
        <v>300000</v>
      </c>
      <c r="G89" s="37">
        <v>300000</v>
      </c>
    </row>
    <row r="90" spans="1:8" ht="28.5" x14ac:dyDescent="0.2">
      <c r="A90" s="6" t="s">
        <v>51</v>
      </c>
      <c r="B90" s="27" t="s">
        <v>105</v>
      </c>
      <c r="C90" s="27" t="s">
        <v>93</v>
      </c>
      <c r="D90" s="27" t="s">
        <v>72</v>
      </c>
      <c r="E90" s="27"/>
      <c r="F90" s="35">
        <f>F91</f>
        <v>33000849</v>
      </c>
      <c r="G90" s="35">
        <f>G91</f>
        <v>34025369</v>
      </c>
    </row>
    <row r="91" spans="1:8" ht="42.75" x14ac:dyDescent="0.2">
      <c r="A91" s="10" t="s">
        <v>21</v>
      </c>
      <c r="B91" s="28" t="s">
        <v>105</v>
      </c>
      <c r="C91" s="28" t="s">
        <v>93</v>
      </c>
      <c r="D91" s="28" t="s">
        <v>72</v>
      </c>
      <c r="E91" s="28" t="s">
        <v>20</v>
      </c>
      <c r="F91" s="37">
        <v>33000849</v>
      </c>
      <c r="G91" s="37">
        <v>34025369</v>
      </c>
    </row>
    <row r="92" spans="1:8" ht="15" x14ac:dyDescent="0.25">
      <c r="A92" s="15" t="s">
        <v>123</v>
      </c>
      <c r="B92" s="26" t="s">
        <v>124</v>
      </c>
      <c r="C92" s="26" t="s">
        <v>91</v>
      </c>
      <c r="D92" s="26"/>
      <c r="E92" s="26"/>
      <c r="F92" s="5">
        <f>SUM(F93)</f>
        <v>200000</v>
      </c>
      <c r="G92" s="5">
        <f>SUM(G93)</f>
        <v>200000</v>
      </c>
      <c r="H92" s="22"/>
    </row>
    <row r="93" spans="1:8" ht="28.5" x14ac:dyDescent="0.2">
      <c r="A93" s="6" t="s">
        <v>125</v>
      </c>
      <c r="B93" s="27" t="s">
        <v>124</v>
      </c>
      <c r="C93" s="27" t="s">
        <v>124</v>
      </c>
      <c r="D93" s="28" t="s">
        <v>126</v>
      </c>
      <c r="E93" s="28"/>
      <c r="F93" s="37">
        <f t="shared" ref="F93:G93" si="1">SUM(F94)</f>
        <v>200000</v>
      </c>
      <c r="G93" s="37">
        <f t="shared" si="1"/>
        <v>200000</v>
      </c>
    </row>
    <row r="94" spans="1:8" ht="42.75" x14ac:dyDescent="0.2">
      <c r="A94" s="10" t="s">
        <v>21</v>
      </c>
      <c r="B94" s="28" t="s">
        <v>124</v>
      </c>
      <c r="C94" s="28" t="s">
        <v>124</v>
      </c>
      <c r="D94" s="28" t="s">
        <v>126</v>
      </c>
      <c r="E94" s="28" t="s">
        <v>20</v>
      </c>
      <c r="F94" s="37">
        <v>200000</v>
      </c>
      <c r="G94" s="37">
        <v>200000</v>
      </c>
    </row>
    <row r="95" spans="1:8" ht="15" x14ac:dyDescent="0.25">
      <c r="A95" s="15" t="s">
        <v>114</v>
      </c>
      <c r="B95" s="27" t="s">
        <v>112</v>
      </c>
      <c r="C95" s="27" t="s">
        <v>91</v>
      </c>
      <c r="D95" s="28"/>
      <c r="E95" s="28"/>
      <c r="F95" s="5">
        <f>SUM(F96)</f>
        <v>500000</v>
      </c>
      <c r="G95" s="5">
        <f>SUM(G96)</f>
        <v>500000</v>
      </c>
      <c r="H95" s="22"/>
    </row>
    <row r="96" spans="1:8" ht="28.5" x14ac:dyDescent="0.2">
      <c r="A96" s="6" t="s">
        <v>111</v>
      </c>
      <c r="B96" s="27" t="s">
        <v>112</v>
      </c>
      <c r="C96" s="27" t="s">
        <v>94</v>
      </c>
      <c r="D96" s="28" t="s">
        <v>113</v>
      </c>
      <c r="E96" s="28"/>
      <c r="F96" s="37">
        <f t="shared" ref="F96:G96" si="2">SUM(F97)</f>
        <v>500000</v>
      </c>
      <c r="G96" s="37">
        <f t="shared" si="2"/>
        <v>500000</v>
      </c>
    </row>
    <row r="97" spans="1:8" ht="42.75" x14ac:dyDescent="0.2">
      <c r="A97" s="10" t="s">
        <v>21</v>
      </c>
      <c r="B97" s="28" t="s">
        <v>112</v>
      </c>
      <c r="C97" s="28" t="s">
        <v>94</v>
      </c>
      <c r="D97" s="28" t="s">
        <v>113</v>
      </c>
      <c r="E97" s="28" t="s">
        <v>20</v>
      </c>
      <c r="F97" s="37">
        <v>500000</v>
      </c>
      <c r="G97" s="37">
        <v>500000</v>
      </c>
    </row>
    <row r="98" spans="1:8" ht="15" x14ac:dyDescent="0.25">
      <c r="A98" s="15" t="s">
        <v>106</v>
      </c>
      <c r="B98" s="26" t="s">
        <v>100</v>
      </c>
      <c r="C98" s="26" t="s">
        <v>91</v>
      </c>
      <c r="D98" s="26"/>
      <c r="E98" s="26"/>
      <c r="F98" s="5">
        <f t="shared" ref="F98:G100" si="3">F99</f>
        <v>882900</v>
      </c>
      <c r="G98" s="5">
        <f t="shared" si="3"/>
        <v>882900</v>
      </c>
      <c r="H98" s="22"/>
    </row>
    <row r="99" spans="1:8" ht="15" x14ac:dyDescent="0.25">
      <c r="A99" s="15" t="s">
        <v>52</v>
      </c>
      <c r="B99" s="26" t="s">
        <v>100</v>
      </c>
      <c r="C99" s="26" t="s">
        <v>93</v>
      </c>
      <c r="D99" s="26"/>
      <c r="E99" s="26"/>
      <c r="F99" s="5">
        <f>SUM(F100)</f>
        <v>882900</v>
      </c>
      <c r="G99" s="5">
        <f>SUM(G100)</f>
        <v>882900</v>
      </c>
    </row>
    <row r="100" spans="1:8" ht="120" x14ac:dyDescent="0.25">
      <c r="A100" s="15" t="s">
        <v>53</v>
      </c>
      <c r="B100" s="26" t="s">
        <v>100</v>
      </c>
      <c r="C100" s="26" t="s">
        <v>93</v>
      </c>
      <c r="D100" s="26" t="s">
        <v>73</v>
      </c>
      <c r="E100" s="26"/>
      <c r="F100" s="5">
        <f t="shared" si="3"/>
        <v>882900</v>
      </c>
      <c r="G100" s="5">
        <f t="shared" si="3"/>
        <v>882900</v>
      </c>
    </row>
    <row r="101" spans="1:8" ht="28.5" x14ac:dyDescent="0.2">
      <c r="A101" s="10" t="s">
        <v>107</v>
      </c>
      <c r="B101" s="28" t="s">
        <v>100</v>
      </c>
      <c r="C101" s="28" t="s">
        <v>93</v>
      </c>
      <c r="D101" s="28" t="s">
        <v>73</v>
      </c>
      <c r="E101" s="28" t="s">
        <v>87</v>
      </c>
      <c r="F101" s="37">
        <v>882900</v>
      </c>
      <c r="G101" s="37">
        <v>882900</v>
      </c>
    </row>
    <row r="102" spans="1:8" ht="15" x14ac:dyDescent="0.25">
      <c r="A102" s="15" t="s">
        <v>108</v>
      </c>
      <c r="B102" s="26" t="s">
        <v>109</v>
      </c>
      <c r="C102" s="26" t="s">
        <v>91</v>
      </c>
      <c r="D102" s="26"/>
      <c r="E102" s="26"/>
      <c r="F102" s="5">
        <f>SUM(F104,F106)</f>
        <v>4400000</v>
      </c>
      <c r="G102" s="5">
        <f>SUM(G104,G106)</f>
        <v>4600000</v>
      </c>
      <c r="H102" s="22"/>
    </row>
    <row r="103" spans="1:8" ht="14.25" x14ac:dyDescent="0.2">
      <c r="A103" s="6" t="s">
        <v>54</v>
      </c>
      <c r="B103" s="27" t="s">
        <v>109</v>
      </c>
      <c r="C103" s="27" t="s">
        <v>92</v>
      </c>
      <c r="D103" s="27"/>
      <c r="E103" s="27"/>
      <c r="F103" s="35">
        <f>SUM(F106+F104)</f>
        <v>4400000</v>
      </c>
      <c r="G103" s="35">
        <f>SUM(G106+G104)</f>
        <v>4600000</v>
      </c>
      <c r="H103" s="22"/>
    </row>
    <row r="104" spans="1:8" ht="42.75" x14ac:dyDescent="0.2">
      <c r="A104" s="6" t="s">
        <v>55</v>
      </c>
      <c r="B104" s="27" t="s">
        <v>109</v>
      </c>
      <c r="C104" s="27" t="s">
        <v>92</v>
      </c>
      <c r="D104" s="27" t="s">
        <v>74</v>
      </c>
      <c r="E104" s="27"/>
      <c r="F104" s="35">
        <f t="shared" ref="F104:G104" si="4">F105</f>
        <v>3500000</v>
      </c>
      <c r="G104" s="35">
        <f t="shared" si="4"/>
        <v>3600000</v>
      </c>
    </row>
    <row r="105" spans="1:8" ht="42.75" x14ac:dyDescent="0.2">
      <c r="A105" s="10" t="s">
        <v>21</v>
      </c>
      <c r="B105" s="28" t="s">
        <v>109</v>
      </c>
      <c r="C105" s="28" t="s">
        <v>92</v>
      </c>
      <c r="D105" s="28" t="s">
        <v>74</v>
      </c>
      <c r="E105" s="28" t="s">
        <v>20</v>
      </c>
      <c r="F105" s="37">
        <v>3500000</v>
      </c>
      <c r="G105" s="37">
        <v>3600000</v>
      </c>
    </row>
    <row r="106" spans="1:8" ht="26.25" x14ac:dyDescent="0.25">
      <c r="A106" s="18" t="s">
        <v>110</v>
      </c>
      <c r="B106" s="34">
        <v>11</v>
      </c>
      <c r="C106" s="19" t="s">
        <v>105</v>
      </c>
      <c r="D106" s="34">
        <v>9900000000</v>
      </c>
      <c r="E106" s="21"/>
      <c r="F106" s="5">
        <f>SUM(F107:F108)</f>
        <v>900000</v>
      </c>
      <c r="G106" s="5">
        <f>SUM(G107:G108)</f>
        <v>1000000</v>
      </c>
    </row>
    <row r="107" spans="1:8" ht="42.75" x14ac:dyDescent="0.2">
      <c r="A107" s="10" t="s">
        <v>21</v>
      </c>
      <c r="B107" s="28" t="s">
        <v>109</v>
      </c>
      <c r="C107" s="20" t="s">
        <v>105</v>
      </c>
      <c r="D107" s="28" t="s">
        <v>74</v>
      </c>
      <c r="E107" s="21">
        <v>244</v>
      </c>
      <c r="F107" s="37">
        <v>700000</v>
      </c>
      <c r="G107" s="37">
        <v>800000</v>
      </c>
    </row>
    <row r="108" spans="1:8" ht="28.5" x14ac:dyDescent="0.2">
      <c r="A108" s="10" t="s">
        <v>86</v>
      </c>
      <c r="B108" s="28" t="s">
        <v>109</v>
      </c>
      <c r="C108" s="20" t="s">
        <v>105</v>
      </c>
      <c r="D108" s="28" t="s">
        <v>74</v>
      </c>
      <c r="E108" s="21">
        <v>247</v>
      </c>
      <c r="F108" s="37">
        <v>200000</v>
      </c>
      <c r="G108" s="37">
        <v>200000</v>
      </c>
    </row>
  </sheetData>
  <mergeCells count="8">
    <mergeCell ref="G6:G7"/>
    <mergeCell ref="D1:G1"/>
    <mergeCell ref="A3:G3"/>
    <mergeCell ref="A5:B5"/>
    <mergeCell ref="D5:F5"/>
    <mergeCell ref="A6:A7"/>
    <mergeCell ref="B6:E6"/>
    <mergeCell ref="F6:F7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4</vt:lpstr>
      <vt:lpstr>'3'!BFT_Print_Titles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Юрист1</cp:lastModifiedBy>
  <cp:lastPrinted>2024-12-17T08:34:11Z</cp:lastPrinted>
  <dcterms:created xsi:type="dcterms:W3CDTF">2018-10-24T07:30:53Z</dcterms:created>
  <dcterms:modified xsi:type="dcterms:W3CDTF">2024-12-24T03:14:58Z</dcterms:modified>
</cp:coreProperties>
</file>