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9.08.2024\РСД  433  от 29.08.2024 внесение изменений\"/>
    </mc:Choice>
  </mc:AlternateContent>
  <xr:revisionPtr revIDLastSave="0" documentId="13_ncr:1_{0A0AE61E-CED2-4390-941D-AED6C3AA2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2" l="1"/>
  <c r="F32" i="2"/>
  <c r="F31" i="2" s="1"/>
  <c r="F66" i="2"/>
  <c r="F69" i="2"/>
  <c r="F82" i="2"/>
  <c r="F85" i="2"/>
  <c r="F58" i="2"/>
  <c r="F44" i="2"/>
  <c r="F108" i="2"/>
  <c r="F110" i="2"/>
  <c r="F107" i="2" s="1"/>
  <c r="F104" i="2"/>
  <c r="F40" i="2"/>
  <c r="F106" i="2" l="1"/>
  <c r="F101" i="2"/>
  <c r="F88" i="2"/>
  <c r="F61" i="2"/>
  <c r="F126" i="2"/>
  <c r="F124" i="2"/>
  <c r="F120" i="2"/>
  <c r="F119" i="2" s="1"/>
  <c r="F118" i="2" s="1"/>
  <c r="F116" i="2"/>
  <c r="F115" i="2" s="1"/>
  <c r="F113" i="2"/>
  <c r="F112" i="2" s="1"/>
  <c r="F99" i="2"/>
  <c r="F97" i="2"/>
  <c r="F94" i="2"/>
  <c r="F92" i="2"/>
  <c r="F90" i="2"/>
  <c r="F79" i="2"/>
  <c r="F78" i="2" s="1"/>
  <c r="F75" i="2"/>
  <c r="F73" i="2"/>
  <c r="F55" i="2"/>
  <c r="F48" i="2"/>
  <c r="F47" i="2" s="1"/>
  <c r="F46" i="2" s="1"/>
  <c r="F42" i="2"/>
  <c r="F38" i="2"/>
  <c r="F35" i="2"/>
  <c r="F34" i="2" s="1"/>
  <c r="F21" i="2"/>
  <c r="F20" i="2" s="1"/>
  <c r="F19" i="2" s="1"/>
  <c r="F17" i="2"/>
  <c r="F14" i="2"/>
  <c r="F13" i="2"/>
  <c r="F12" i="2" s="1"/>
  <c r="F87" i="2" l="1"/>
  <c r="F37" i="2"/>
  <c r="F11" i="2" s="1"/>
  <c r="F81" i="2"/>
  <c r="F122" i="2"/>
  <c r="F54" i="2"/>
  <c r="F72" i="2"/>
  <c r="F123" i="2"/>
  <c r="F65" i="2"/>
  <c r="F77" i="2" l="1"/>
  <c r="F64" i="2"/>
  <c r="F10" i="2" l="1"/>
</calcChain>
</file>

<file path=xl/sharedStrings.xml><?xml version="1.0" encoding="utf-8"?>
<sst xmlns="http://schemas.openxmlformats.org/spreadsheetml/2006/main" count="519" uniqueCount="157">
  <si>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</si>
  <si>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</si>
  <si>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</si>
  <si>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</si>
  <si>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</si>
  <si>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</si>
  <si>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</si>
  <si>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</si>
  <si>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</si>
  <si>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</si>
  <si>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</si>
  <si>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</si>
  <si>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</si>
  <si>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</si>
  <si>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</si>
  <si>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</si>
  <si>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</si>
  <si>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</si>
  <si>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</si>
  <si>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</si>
  <si>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</si>
  <si>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</si>
  <si>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</si>
  <si>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</si>
  <si>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</si>
  <si>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</si>
  <si>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</si>
  <si>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</si>
  <si>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</si>
  <si>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</si>
  <si>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</si>
  <si>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</si>
  <si>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</si>
  <si>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</si>
  <si>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</si>
  <si>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</si>
  <si>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</si>
  <si>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</si>
  <si>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</si>
  <si>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</si>
  <si>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</si>
  <si>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</si>
  <si>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</si>
  <si>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</si>
  <si>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</si>
  <si>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</si>
  <si>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</si>
  <si>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</si>
  <si>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</si>
  <si>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</si>
  <si>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</si>
  <si>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</si>
  <si>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</si>
  <si>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</si>
  <si>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</si>
  <si>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</si>
  <si>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</si>
  <si>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</si>
  <si>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</si>
  <si>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</si>
  <si>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</si>
  <si>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</si>
  <si>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</si>
  <si>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</si>
  <si>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</si>
  <si>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</si>
  <si>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</si>
  <si>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</si>
  <si>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</si>
  <si>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</si>
  <si>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</si>
  <si>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</si>
  <si>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</si>
  <si>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</si>
  <si>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</si>
  <si>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</si>
  <si>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</si>
  <si>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</si>
  <si>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</si>
  <si>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</si>
  <si>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</si>
  <si>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</si>
  <si>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</si>
  <si>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</si>
  <si>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</si>
  <si>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</si>
  <si>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</si>
  <si>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</si>
  <si>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</si>
  <si>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</si>
  <si>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</si>
  <si>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</si>
  <si>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</si>
  <si>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</si>
  <si>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</si>
  <si>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</si>
  <si>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</si>
  <si>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</si>
  <si>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</si>
  <si>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</si>
  <si>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</si>
  <si>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</si>
  <si>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</si>
  <si>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</si>
  <si>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</si>
  <si>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</si>
  <si>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</si>
  <si>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</si>
  <si>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</si>
  <si>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</si>
  <si>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</si>
  <si>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</si>
  <si>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</si>
  <si>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</si>
  <si>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</si>
  <si>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</si>
  <si>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</si>
  <si>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</si>
  <si>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</si>
  <si>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</si>
  <si>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</si>
  <si>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</si>
  <si>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</si>
  <si>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</si>
  <si>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</si>
  <si>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</si>
  <si>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</si>
  <si>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</si>
  <si>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</si>
  <si>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</si>
  <si>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</si>
  <si>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</si>
  <si>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</si>
  <si>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</si>
  <si>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</si>
  <si>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</si>
  <si>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</si>
  <si>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</si>
  <si>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</si>
  <si>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</si>
  <si>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</si>
  <si>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</si>
  <si>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</si>
  <si>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</si>
  <si>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</si>
  <si>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Рекультивацияземельных участков, нарушенных размещением твердых коммунальных отходов и ликвидация экологического вреда</t>
  </si>
  <si>
    <t>Другие вопросы в области охраны окружающей среды</t>
  </si>
  <si>
    <t>Охрана окружающей среды</t>
  </si>
  <si>
    <t>831</t>
  </si>
  <si>
    <t>Обеспечение проведения выборов и референдумов</t>
  </si>
  <si>
    <t>Специальные расходы</t>
  </si>
  <si>
    <t>Проведение выборов депутатов муниципального образования</t>
  </si>
  <si>
    <t>880</t>
  </si>
  <si>
    <t>Исполнение судебных актов Российской Федерации и мировых соглашений по возмещению причиненного вреда</t>
  </si>
  <si>
    <t>9900062910</t>
  </si>
  <si>
    <t>9900046140</t>
  </si>
  <si>
    <t>Приложение 1                                                                                   к решению Совета депутатов  Кременкульского сельского поселения от  29.08.2024г №  433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</si>
</sst>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6"/>
  <sheetViews>
    <sheetView tabSelected="1" zoomScale="80" zoomScaleNormal="80" workbookViewId="0">
      <selection activeCell="B2" sqref="B2:F2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156</v>
      </c>
      <c r="C1" s="45"/>
      <c r="D1" s="45"/>
      <c r="E1" s="45"/>
      <c r="F1" s="45"/>
    </row>
    <row r="2" spans="1:7" ht="118.5" customHeight="1" x14ac:dyDescent="0.2">
      <c r="A2" s="1"/>
      <c r="B2" s="43" t="s">
        <v>131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129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82</v>
      </c>
      <c r="C8" s="8" t="s">
        <v>83</v>
      </c>
      <c r="D8" s="9" t="s">
        <v>83</v>
      </c>
      <c r="E8" s="9" t="s">
        <v>84</v>
      </c>
      <c r="F8" s="50"/>
    </row>
    <row r="9" spans="1:7" ht="15" x14ac:dyDescent="0.2">
      <c r="A9" s="2" t="s">
        <v>4</v>
      </c>
      <c r="B9" s="2" t="s">
        <v>88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SUM(F11+F46+F54+F64+F77+F112+F115+F118+F106+F122)</f>
        <v>184289762.65000001</v>
      </c>
      <c r="G10" s="10"/>
    </row>
    <row r="11" spans="1:7" ht="15" x14ac:dyDescent="0.25">
      <c r="A11" s="3" t="s">
        <v>89</v>
      </c>
      <c r="B11" s="4" t="s">
        <v>90</v>
      </c>
      <c r="C11" s="4" t="s">
        <v>91</v>
      </c>
      <c r="D11" s="4"/>
      <c r="E11" s="4"/>
      <c r="F11" s="5">
        <f>SUM(F12+F17+F20+F31+F34+F37)</f>
        <v>42946976.069999993</v>
      </c>
      <c r="G11" s="20"/>
    </row>
    <row r="12" spans="1:7" ht="45" x14ac:dyDescent="0.25">
      <c r="A12" s="12" t="s">
        <v>9</v>
      </c>
      <c r="B12" s="21" t="s">
        <v>90</v>
      </c>
      <c r="C12" s="22" t="s">
        <v>92</v>
      </c>
      <c r="D12" s="22"/>
      <c r="E12" s="22"/>
      <c r="F12" s="5">
        <f>F13</f>
        <v>2825569.23</v>
      </c>
    </row>
    <row r="13" spans="1:7" ht="15" x14ac:dyDescent="0.25">
      <c r="A13" s="12" t="s">
        <v>127</v>
      </c>
      <c r="B13" s="21" t="s">
        <v>90</v>
      </c>
      <c r="C13" s="22" t="s">
        <v>92</v>
      </c>
      <c r="D13" s="22"/>
      <c r="E13" s="22"/>
      <c r="F13" s="5">
        <f>F15+F16</f>
        <v>2825569.23</v>
      </c>
    </row>
    <row r="14" spans="1:7" ht="15" x14ac:dyDescent="0.25">
      <c r="A14" s="12" t="s">
        <v>10</v>
      </c>
      <c r="B14" s="21" t="s">
        <v>90</v>
      </c>
      <c r="C14" s="22" t="s">
        <v>92</v>
      </c>
      <c r="D14" s="21" t="s">
        <v>59</v>
      </c>
      <c r="E14" s="22"/>
      <c r="F14" s="26">
        <f>F15+F16</f>
        <v>2825569.23</v>
      </c>
    </row>
    <row r="15" spans="1:7" ht="30.75" customHeight="1" x14ac:dyDescent="0.2">
      <c r="A15" s="7" t="s">
        <v>12</v>
      </c>
      <c r="B15" s="23" t="s">
        <v>90</v>
      </c>
      <c r="C15" s="23" t="s">
        <v>92</v>
      </c>
      <c r="D15" s="23" t="s">
        <v>59</v>
      </c>
      <c r="E15" s="23" t="s">
        <v>11</v>
      </c>
      <c r="F15" s="27">
        <v>2170765</v>
      </c>
    </row>
    <row r="16" spans="1:7" ht="56.25" customHeight="1" x14ac:dyDescent="0.2">
      <c r="A16" s="7" t="s">
        <v>14</v>
      </c>
      <c r="B16" s="23" t="s">
        <v>90</v>
      </c>
      <c r="C16" s="23" t="s">
        <v>92</v>
      </c>
      <c r="D16" s="23" t="s">
        <v>59</v>
      </c>
      <c r="E16" s="23" t="s">
        <v>13</v>
      </c>
      <c r="F16" s="27">
        <v>654804.23</v>
      </c>
    </row>
    <row r="17" spans="1:7" ht="63.75" customHeight="1" x14ac:dyDescent="0.25">
      <c r="A17" s="19" t="s">
        <v>122</v>
      </c>
      <c r="B17" s="23" t="s">
        <v>90</v>
      </c>
      <c r="C17" s="23" t="s">
        <v>93</v>
      </c>
      <c r="D17" s="23" t="s">
        <v>60</v>
      </c>
      <c r="E17" s="23"/>
      <c r="F17" s="5">
        <f>SUM(F18)</f>
        <v>500000</v>
      </c>
    </row>
    <row r="18" spans="1:7" ht="48.75" customHeight="1" x14ac:dyDescent="0.2">
      <c r="A18" s="7" t="s">
        <v>21</v>
      </c>
      <c r="B18" s="23" t="s">
        <v>90</v>
      </c>
      <c r="C18" s="23" t="s">
        <v>93</v>
      </c>
      <c r="D18" s="23" t="s">
        <v>60</v>
      </c>
      <c r="E18" s="23" t="s">
        <v>20</v>
      </c>
      <c r="F18" s="27">
        <v>500000</v>
      </c>
    </row>
    <row r="19" spans="1:7" ht="48.75" customHeight="1" x14ac:dyDescent="0.25">
      <c r="A19" s="12" t="s">
        <v>15</v>
      </c>
      <c r="B19" s="21" t="s">
        <v>90</v>
      </c>
      <c r="C19" s="21" t="s">
        <v>94</v>
      </c>
      <c r="D19" s="21"/>
      <c r="E19" s="21"/>
      <c r="F19" s="5">
        <f>F20</f>
        <v>36353617.93</v>
      </c>
    </row>
    <row r="20" spans="1:7" ht="29.25" customHeight="1" x14ac:dyDescent="0.25">
      <c r="A20" s="12" t="s">
        <v>128</v>
      </c>
      <c r="B20" s="21" t="s">
        <v>90</v>
      </c>
      <c r="C20" s="21" t="s">
        <v>94</v>
      </c>
      <c r="D20" s="21"/>
      <c r="E20" s="21"/>
      <c r="F20" s="5">
        <f>F21</f>
        <v>36353617.93</v>
      </c>
      <c r="G20" s="10"/>
    </row>
    <row r="21" spans="1:7" ht="19.149999999999999" customHeight="1" x14ac:dyDescent="0.25">
      <c r="A21" s="12" t="s">
        <v>95</v>
      </c>
      <c r="B21" s="21" t="s">
        <v>90</v>
      </c>
      <c r="C21" s="21" t="s">
        <v>94</v>
      </c>
      <c r="D21" s="21" t="s">
        <v>60</v>
      </c>
      <c r="E21" s="21"/>
      <c r="F21" s="5">
        <f>F22+F23+F24+F25+F26+F27+F28+F29+F30</f>
        <v>36353617.93</v>
      </c>
    </row>
    <row r="22" spans="1:7" ht="34.5" customHeight="1" x14ac:dyDescent="0.2">
      <c r="A22" s="7" t="s">
        <v>12</v>
      </c>
      <c r="B22" s="23" t="s">
        <v>90</v>
      </c>
      <c r="C22" s="23" t="s">
        <v>94</v>
      </c>
      <c r="D22" s="23" t="s">
        <v>60</v>
      </c>
      <c r="E22" s="23" t="s">
        <v>11</v>
      </c>
      <c r="F22" s="27">
        <v>21412000</v>
      </c>
    </row>
    <row r="23" spans="1:7" ht="31.5" customHeight="1" x14ac:dyDescent="0.2">
      <c r="A23" s="7" t="s">
        <v>17</v>
      </c>
      <c r="B23" s="23" t="s">
        <v>90</v>
      </c>
      <c r="C23" s="23" t="s">
        <v>94</v>
      </c>
      <c r="D23" s="23" t="s">
        <v>60</v>
      </c>
      <c r="E23" s="23" t="s">
        <v>16</v>
      </c>
      <c r="F23" s="27">
        <v>100000</v>
      </c>
    </row>
    <row r="24" spans="1:7" ht="47.25" customHeight="1" x14ac:dyDescent="0.2">
      <c r="A24" s="7" t="s">
        <v>14</v>
      </c>
      <c r="B24" s="23" t="s">
        <v>90</v>
      </c>
      <c r="C24" s="23" t="s">
        <v>94</v>
      </c>
      <c r="D24" s="23" t="s">
        <v>60</v>
      </c>
      <c r="E24" s="23" t="s">
        <v>13</v>
      </c>
      <c r="F24" s="27">
        <v>6377495.7699999996</v>
      </c>
    </row>
    <row r="25" spans="1:7" ht="40.5" customHeight="1" x14ac:dyDescent="0.2">
      <c r="A25" s="7" t="s">
        <v>19</v>
      </c>
      <c r="B25" s="23" t="s">
        <v>90</v>
      </c>
      <c r="C25" s="23" t="s">
        <v>94</v>
      </c>
      <c r="D25" s="23" t="s">
        <v>60</v>
      </c>
      <c r="E25" s="23" t="s">
        <v>18</v>
      </c>
      <c r="F25" s="27">
        <v>1627602.16</v>
      </c>
    </row>
    <row r="26" spans="1:7" ht="32.25" customHeight="1" x14ac:dyDescent="0.2">
      <c r="A26" s="7" t="s">
        <v>21</v>
      </c>
      <c r="B26" s="23" t="s">
        <v>90</v>
      </c>
      <c r="C26" s="23" t="s">
        <v>94</v>
      </c>
      <c r="D26" s="23" t="s">
        <v>60</v>
      </c>
      <c r="E26" s="23" t="s">
        <v>20</v>
      </c>
      <c r="F26" s="27">
        <v>6001520</v>
      </c>
    </row>
    <row r="27" spans="1:7" ht="33" customHeight="1" x14ac:dyDescent="0.2">
      <c r="A27" s="7" t="s">
        <v>86</v>
      </c>
      <c r="B27" s="23" t="s">
        <v>90</v>
      </c>
      <c r="C27" s="23" t="s">
        <v>94</v>
      </c>
      <c r="D27" s="23" t="s">
        <v>60</v>
      </c>
      <c r="E27" s="23" t="s">
        <v>85</v>
      </c>
      <c r="F27" s="27">
        <v>655000</v>
      </c>
    </row>
    <row r="28" spans="1:7" ht="29.25" customHeight="1" x14ac:dyDescent="0.2">
      <c r="A28" s="7" t="s">
        <v>23</v>
      </c>
      <c r="B28" s="23" t="s">
        <v>90</v>
      </c>
      <c r="C28" s="23" t="s">
        <v>94</v>
      </c>
      <c r="D28" s="23" t="s">
        <v>60</v>
      </c>
      <c r="E28" s="23" t="s">
        <v>22</v>
      </c>
      <c r="F28" s="27">
        <v>50000</v>
      </c>
    </row>
    <row r="29" spans="1:7" ht="28.5" customHeight="1" x14ac:dyDescent="0.2">
      <c r="A29" s="7" t="s">
        <v>25</v>
      </c>
      <c r="B29" s="23" t="s">
        <v>90</v>
      </c>
      <c r="C29" s="23" t="s">
        <v>94</v>
      </c>
      <c r="D29" s="23" t="s">
        <v>60</v>
      </c>
      <c r="E29" s="23" t="s">
        <v>24</v>
      </c>
      <c r="F29" s="27">
        <v>130000</v>
      </c>
    </row>
    <row r="30" spans="1:7" ht="14.25" x14ac:dyDescent="0.2">
      <c r="A30" s="7" t="s">
        <v>27</v>
      </c>
      <c r="B30" s="23" t="s">
        <v>90</v>
      </c>
      <c r="C30" s="23" t="s">
        <v>94</v>
      </c>
      <c r="D30" s="23" t="s">
        <v>60</v>
      </c>
      <c r="E30" s="23" t="s">
        <v>26</v>
      </c>
      <c r="F30" s="27">
        <v>0</v>
      </c>
    </row>
    <row r="31" spans="1:7" ht="14.25" x14ac:dyDescent="0.2">
      <c r="A31" s="7" t="s">
        <v>149</v>
      </c>
      <c r="B31" s="23" t="s">
        <v>90</v>
      </c>
      <c r="C31" s="23" t="s">
        <v>124</v>
      </c>
      <c r="D31" s="23"/>
      <c r="E31" s="23"/>
      <c r="F31" s="27">
        <f>SUM(F32)</f>
        <v>1289429.58</v>
      </c>
    </row>
    <row r="32" spans="1:7" ht="28.5" x14ac:dyDescent="0.2">
      <c r="A32" s="7" t="s">
        <v>151</v>
      </c>
      <c r="B32" s="23" t="s">
        <v>90</v>
      </c>
      <c r="C32" s="23" t="s">
        <v>124</v>
      </c>
      <c r="D32" s="23" t="s">
        <v>81</v>
      </c>
      <c r="E32" s="23" t="s">
        <v>142</v>
      </c>
      <c r="F32" s="27">
        <f>SUM(F33)</f>
        <v>1289429.58</v>
      </c>
    </row>
    <row r="33" spans="1:7" ht="14.25" x14ac:dyDescent="0.2">
      <c r="A33" s="7" t="s">
        <v>150</v>
      </c>
      <c r="B33" s="23" t="s">
        <v>90</v>
      </c>
      <c r="C33" s="23" t="s">
        <v>124</v>
      </c>
      <c r="D33" s="23" t="s">
        <v>81</v>
      </c>
      <c r="E33" s="23" t="s">
        <v>152</v>
      </c>
      <c r="F33" s="27">
        <v>1289429.58</v>
      </c>
    </row>
    <row r="34" spans="1:7" ht="29.25" customHeight="1" x14ac:dyDescent="0.25">
      <c r="A34" s="12" t="s">
        <v>121</v>
      </c>
      <c r="B34" s="21" t="s">
        <v>90</v>
      </c>
      <c r="C34" s="21" t="s">
        <v>109</v>
      </c>
      <c r="D34" s="21"/>
      <c r="E34" s="21"/>
      <c r="F34" s="5">
        <f>SUM(F35)</f>
        <v>0</v>
      </c>
    </row>
    <row r="35" spans="1:7" ht="29.25" customHeight="1" x14ac:dyDescent="0.2">
      <c r="A35" s="7" t="s">
        <v>120</v>
      </c>
      <c r="B35" s="23" t="s">
        <v>90</v>
      </c>
      <c r="C35" s="23" t="s">
        <v>109</v>
      </c>
      <c r="D35" s="24" t="s">
        <v>81</v>
      </c>
      <c r="E35" s="23"/>
      <c r="F35" s="27">
        <f>F36</f>
        <v>0</v>
      </c>
    </row>
    <row r="36" spans="1:7" ht="20.25" customHeight="1" x14ac:dyDescent="0.2">
      <c r="A36" s="7" t="s">
        <v>117</v>
      </c>
      <c r="B36" s="23" t="s">
        <v>90</v>
      </c>
      <c r="C36" s="23" t="s">
        <v>109</v>
      </c>
      <c r="D36" s="24" t="s">
        <v>118</v>
      </c>
      <c r="E36" s="23" t="s">
        <v>119</v>
      </c>
      <c r="F36" s="27">
        <v>0</v>
      </c>
    </row>
    <row r="37" spans="1:7" ht="19.5" customHeight="1" x14ac:dyDescent="0.25">
      <c r="A37" s="12" t="s">
        <v>28</v>
      </c>
      <c r="B37" s="21" t="s">
        <v>90</v>
      </c>
      <c r="C37" s="21" t="s">
        <v>96</v>
      </c>
      <c r="D37" s="21"/>
      <c r="E37" s="21"/>
      <c r="F37" s="5">
        <f>SUM(F38+F40+F42+F44)</f>
        <v>1978359.33</v>
      </c>
    </row>
    <row r="38" spans="1:7" ht="75" x14ac:dyDescent="0.25">
      <c r="A38" s="12" t="s">
        <v>29</v>
      </c>
      <c r="B38" s="21" t="s">
        <v>90</v>
      </c>
      <c r="C38" s="21" t="s">
        <v>96</v>
      </c>
      <c r="D38" s="21" t="s">
        <v>61</v>
      </c>
      <c r="E38" s="21"/>
      <c r="F38" s="5">
        <f>F39</f>
        <v>285006</v>
      </c>
    </row>
    <row r="39" spans="1:7" ht="24.75" customHeight="1" x14ac:dyDescent="0.2">
      <c r="A39" s="7" t="s">
        <v>31</v>
      </c>
      <c r="B39" s="23" t="s">
        <v>90</v>
      </c>
      <c r="C39" s="23" t="s">
        <v>96</v>
      </c>
      <c r="D39" s="23" t="s">
        <v>61</v>
      </c>
      <c r="E39" s="23" t="s">
        <v>30</v>
      </c>
      <c r="F39" s="27">
        <v>285006</v>
      </c>
    </row>
    <row r="40" spans="1:7" ht="91.5" customHeight="1" x14ac:dyDescent="0.2">
      <c r="A40" s="12" t="s">
        <v>137</v>
      </c>
      <c r="B40" s="23" t="s">
        <v>90</v>
      </c>
      <c r="C40" s="23" t="s">
        <v>96</v>
      </c>
      <c r="D40" s="23" t="s">
        <v>136</v>
      </c>
      <c r="E40" s="23" t="s">
        <v>20</v>
      </c>
      <c r="F40" s="27">
        <f>SUM(F41)</f>
        <v>310000</v>
      </c>
    </row>
    <row r="41" spans="1:7" ht="42" customHeight="1" x14ac:dyDescent="0.2">
      <c r="A41" s="7" t="s">
        <v>21</v>
      </c>
      <c r="B41" s="23" t="s">
        <v>90</v>
      </c>
      <c r="C41" s="23" t="s">
        <v>96</v>
      </c>
      <c r="D41" s="23" t="s">
        <v>136</v>
      </c>
      <c r="E41" s="23" t="s">
        <v>20</v>
      </c>
      <c r="F41" s="27">
        <v>310000</v>
      </c>
    </row>
    <row r="42" spans="1:7" ht="60" x14ac:dyDescent="0.25">
      <c r="A42" s="12" t="s">
        <v>32</v>
      </c>
      <c r="B42" s="21" t="s">
        <v>90</v>
      </c>
      <c r="C42" s="21" t="s">
        <v>96</v>
      </c>
      <c r="D42" s="21" t="s">
        <v>62</v>
      </c>
      <c r="E42" s="21"/>
      <c r="F42" s="5">
        <f>F43</f>
        <v>3044</v>
      </c>
    </row>
    <row r="43" spans="1:7" ht="18.75" customHeight="1" x14ac:dyDescent="0.2">
      <c r="A43" s="7" t="s">
        <v>21</v>
      </c>
      <c r="B43" s="23" t="s">
        <v>90</v>
      </c>
      <c r="C43" s="23" t="s">
        <v>96</v>
      </c>
      <c r="D43" s="23" t="s">
        <v>62</v>
      </c>
      <c r="E43" s="23" t="s">
        <v>20</v>
      </c>
      <c r="F43" s="27">
        <v>3044</v>
      </c>
    </row>
    <row r="44" spans="1:7" ht="48.75" customHeight="1" x14ac:dyDescent="0.25">
      <c r="A44" s="12" t="s">
        <v>97</v>
      </c>
      <c r="B44" s="21" t="s">
        <v>90</v>
      </c>
      <c r="C44" s="21" t="s">
        <v>96</v>
      </c>
      <c r="D44" s="21" t="s">
        <v>60</v>
      </c>
      <c r="E44" s="21"/>
      <c r="F44" s="5">
        <f>SUM(F45)</f>
        <v>1380309.33</v>
      </c>
    </row>
    <row r="45" spans="1:7" ht="29.25" customHeight="1" x14ac:dyDescent="0.2">
      <c r="A45" s="7" t="s">
        <v>21</v>
      </c>
      <c r="B45" s="23" t="s">
        <v>90</v>
      </c>
      <c r="C45" s="23" t="s">
        <v>96</v>
      </c>
      <c r="D45" s="23" t="s">
        <v>60</v>
      </c>
      <c r="E45" s="23" t="s">
        <v>20</v>
      </c>
      <c r="F45" s="27">
        <v>1380309.33</v>
      </c>
    </row>
    <row r="46" spans="1:7" ht="33" customHeight="1" x14ac:dyDescent="0.25">
      <c r="A46" s="12" t="s">
        <v>98</v>
      </c>
      <c r="B46" s="21" t="s">
        <v>92</v>
      </c>
      <c r="C46" s="21" t="s">
        <v>91</v>
      </c>
      <c r="D46" s="21"/>
      <c r="E46" s="21"/>
      <c r="F46" s="5">
        <f t="shared" ref="F46" si="0">F47</f>
        <v>790789</v>
      </c>
      <c r="G46" s="18"/>
    </row>
    <row r="47" spans="1:7" ht="32.25" customHeight="1" x14ac:dyDescent="0.25">
      <c r="A47" s="12" t="s">
        <v>33</v>
      </c>
      <c r="B47" s="21" t="s">
        <v>92</v>
      </c>
      <c r="C47" s="21" t="s">
        <v>93</v>
      </c>
      <c r="D47" s="21"/>
      <c r="E47" s="21"/>
      <c r="F47" s="5">
        <f>SUM(F48)</f>
        <v>790789</v>
      </c>
    </row>
    <row r="48" spans="1:7" ht="45" x14ac:dyDescent="0.25">
      <c r="A48" s="12" t="s">
        <v>34</v>
      </c>
      <c r="B48" s="21" t="s">
        <v>92</v>
      </c>
      <c r="C48" s="21" t="s">
        <v>93</v>
      </c>
      <c r="D48" s="21" t="s">
        <v>63</v>
      </c>
      <c r="E48" s="21"/>
      <c r="F48" s="5">
        <f>F49+F50+F51+F52+F53</f>
        <v>790789</v>
      </c>
    </row>
    <row r="49" spans="1:7" ht="28.5" x14ac:dyDescent="0.2">
      <c r="A49" s="7" t="s">
        <v>12</v>
      </c>
      <c r="B49" s="23" t="s">
        <v>92</v>
      </c>
      <c r="C49" s="23" t="s">
        <v>93</v>
      </c>
      <c r="D49" s="23" t="s">
        <v>63</v>
      </c>
      <c r="E49" s="23" t="s">
        <v>11</v>
      </c>
      <c r="F49" s="27">
        <v>594576</v>
      </c>
    </row>
    <row r="50" spans="1:7" ht="57" x14ac:dyDescent="0.2">
      <c r="A50" s="7" t="s">
        <v>14</v>
      </c>
      <c r="B50" s="23" t="s">
        <v>92</v>
      </c>
      <c r="C50" s="23" t="s">
        <v>93</v>
      </c>
      <c r="D50" s="23" t="s">
        <v>63</v>
      </c>
      <c r="E50" s="23" t="s">
        <v>13</v>
      </c>
      <c r="F50" s="27">
        <v>179562</v>
      </c>
    </row>
    <row r="51" spans="1:7" ht="28.5" x14ac:dyDescent="0.2">
      <c r="A51" s="7" t="s">
        <v>19</v>
      </c>
      <c r="B51" s="23" t="s">
        <v>92</v>
      </c>
      <c r="C51" s="23" t="s">
        <v>93</v>
      </c>
      <c r="D51" s="23" t="s">
        <v>63</v>
      </c>
      <c r="E51" s="23" t="s">
        <v>18</v>
      </c>
      <c r="F51" s="27">
        <v>7320</v>
      </c>
    </row>
    <row r="52" spans="1:7" ht="32.25" customHeight="1" x14ac:dyDescent="0.2">
      <c r="A52" s="7" t="s">
        <v>21</v>
      </c>
      <c r="B52" s="23" t="s">
        <v>92</v>
      </c>
      <c r="C52" s="23" t="s">
        <v>93</v>
      </c>
      <c r="D52" s="23" t="s">
        <v>63</v>
      </c>
      <c r="E52" s="23" t="s">
        <v>20</v>
      </c>
      <c r="F52" s="27">
        <v>3504</v>
      </c>
    </row>
    <row r="53" spans="1:7" ht="23.25" customHeight="1" x14ac:dyDescent="0.2">
      <c r="A53" s="7" t="s">
        <v>86</v>
      </c>
      <c r="B53" s="23" t="s">
        <v>92</v>
      </c>
      <c r="C53" s="23" t="s">
        <v>93</v>
      </c>
      <c r="D53" s="23" t="s">
        <v>63</v>
      </c>
      <c r="E53" s="23" t="s">
        <v>85</v>
      </c>
      <c r="F53" s="27">
        <v>5827</v>
      </c>
    </row>
    <row r="54" spans="1:7" ht="34.5" customHeight="1" x14ac:dyDescent="0.25">
      <c r="A54" s="12" t="s">
        <v>99</v>
      </c>
      <c r="B54" s="21" t="s">
        <v>93</v>
      </c>
      <c r="C54" s="21" t="s">
        <v>91</v>
      </c>
      <c r="D54" s="21"/>
      <c r="E54" s="21"/>
      <c r="F54" s="5">
        <f>F55+F57</f>
        <v>5620440.2200000007</v>
      </c>
      <c r="G54" s="18"/>
    </row>
    <row r="55" spans="1:7" ht="29.25" customHeight="1" x14ac:dyDescent="0.25">
      <c r="A55" s="12" t="s">
        <v>115</v>
      </c>
      <c r="B55" s="21" t="s">
        <v>93</v>
      </c>
      <c r="C55" s="21" t="s">
        <v>102</v>
      </c>
      <c r="D55" s="21" t="s">
        <v>116</v>
      </c>
      <c r="E55" s="21"/>
      <c r="F55" s="5">
        <f>SUM(F56)</f>
        <v>1399500</v>
      </c>
    </row>
    <row r="56" spans="1:7" ht="29.25" customHeight="1" x14ac:dyDescent="0.2">
      <c r="A56" s="7" t="s">
        <v>21</v>
      </c>
      <c r="B56" s="23" t="s">
        <v>93</v>
      </c>
      <c r="C56" s="23" t="s">
        <v>102</v>
      </c>
      <c r="D56" s="23" t="s">
        <v>116</v>
      </c>
      <c r="E56" s="23" t="s">
        <v>20</v>
      </c>
      <c r="F56" s="27">
        <v>1399500</v>
      </c>
    </row>
    <row r="57" spans="1:7" ht="29.25" customHeight="1" x14ac:dyDescent="0.25">
      <c r="A57" s="12" t="s">
        <v>35</v>
      </c>
      <c r="B57" s="21" t="s">
        <v>93</v>
      </c>
      <c r="C57" s="21" t="s">
        <v>100</v>
      </c>
      <c r="D57" s="21"/>
      <c r="E57" s="21"/>
      <c r="F57" s="5">
        <f>SUM(F61+F58+F63)</f>
        <v>4220940.2200000007</v>
      </c>
    </row>
    <row r="58" spans="1:7" ht="29.25" customHeight="1" x14ac:dyDescent="0.25">
      <c r="A58" s="12" t="s">
        <v>36</v>
      </c>
      <c r="B58" s="21" t="s">
        <v>93</v>
      </c>
      <c r="C58" s="21" t="s">
        <v>100</v>
      </c>
      <c r="D58" s="21" t="s">
        <v>64</v>
      </c>
      <c r="E58" s="21"/>
      <c r="F58" s="5">
        <f>F59+F60</f>
        <v>2797324.22</v>
      </c>
    </row>
    <row r="59" spans="1:7" ht="29.25" customHeight="1" x14ac:dyDescent="0.2">
      <c r="A59" s="7" t="s">
        <v>21</v>
      </c>
      <c r="B59" s="23" t="s">
        <v>93</v>
      </c>
      <c r="C59" s="23" t="s">
        <v>100</v>
      </c>
      <c r="D59" s="23" t="s">
        <v>64</v>
      </c>
      <c r="E59" s="23" t="s">
        <v>20</v>
      </c>
      <c r="F59" s="27">
        <v>2669864</v>
      </c>
    </row>
    <row r="60" spans="1:7" ht="29.25" customHeight="1" x14ac:dyDescent="0.2">
      <c r="A60" s="7" t="s">
        <v>86</v>
      </c>
      <c r="B60" s="23" t="s">
        <v>93</v>
      </c>
      <c r="C60" s="23" t="s">
        <v>100</v>
      </c>
      <c r="D60" s="23" t="s">
        <v>64</v>
      </c>
      <c r="E60" s="23" t="s">
        <v>85</v>
      </c>
      <c r="F60" s="27">
        <v>127460.22</v>
      </c>
    </row>
    <row r="61" spans="1:7" ht="66" customHeight="1" x14ac:dyDescent="0.2">
      <c r="A61" s="12" t="s">
        <v>130</v>
      </c>
      <c r="B61" s="23" t="s">
        <v>93</v>
      </c>
      <c r="C61" s="23" t="s">
        <v>100</v>
      </c>
      <c r="D61" s="23" t="s">
        <v>155</v>
      </c>
      <c r="E61" s="23"/>
      <c r="F61" s="27">
        <f>SUM(F62)</f>
        <v>923616</v>
      </c>
    </row>
    <row r="62" spans="1:7" ht="29.25" customHeight="1" x14ac:dyDescent="0.2">
      <c r="A62" s="7" t="s">
        <v>21</v>
      </c>
      <c r="B62" s="23" t="s">
        <v>93</v>
      </c>
      <c r="C62" s="23" t="s">
        <v>100</v>
      </c>
      <c r="D62" s="23" t="s">
        <v>155</v>
      </c>
      <c r="E62" s="23" t="s">
        <v>20</v>
      </c>
      <c r="F62" s="27">
        <v>923616</v>
      </c>
    </row>
    <row r="63" spans="1:7" ht="29.25" customHeight="1" x14ac:dyDescent="0.2">
      <c r="A63" s="7" t="s">
        <v>21</v>
      </c>
      <c r="B63" s="23" t="s">
        <v>93</v>
      </c>
      <c r="C63" s="23" t="s">
        <v>100</v>
      </c>
      <c r="D63" s="23" t="s">
        <v>154</v>
      </c>
      <c r="E63" s="23" t="s">
        <v>20</v>
      </c>
      <c r="F63" s="27">
        <v>500000</v>
      </c>
    </row>
    <row r="64" spans="1:7" ht="15" x14ac:dyDescent="0.25">
      <c r="A64" s="12" t="s">
        <v>101</v>
      </c>
      <c r="B64" s="21" t="s">
        <v>94</v>
      </c>
      <c r="C64" s="21" t="s">
        <v>91</v>
      </c>
      <c r="D64" s="21"/>
      <c r="E64" s="21"/>
      <c r="F64" s="5">
        <f>F65+F72</f>
        <v>42590162.359999999</v>
      </c>
      <c r="G64" s="18"/>
    </row>
    <row r="65" spans="1:7" ht="15" x14ac:dyDescent="0.25">
      <c r="A65" s="12" t="s">
        <v>37</v>
      </c>
      <c r="B65" s="21" t="s">
        <v>94</v>
      </c>
      <c r="C65" s="21" t="s">
        <v>102</v>
      </c>
      <c r="D65" s="21"/>
      <c r="E65" s="21"/>
      <c r="F65" s="5">
        <f>SUM(F69+F66)</f>
        <v>42090162.359999999</v>
      </c>
    </row>
    <row r="66" spans="1:7" ht="78.75" customHeight="1" x14ac:dyDescent="0.25">
      <c r="A66" s="12" t="s">
        <v>38</v>
      </c>
      <c r="B66" s="21" t="s">
        <v>94</v>
      </c>
      <c r="C66" s="21" t="s">
        <v>102</v>
      </c>
      <c r="D66" s="21" t="s">
        <v>65</v>
      </c>
      <c r="E66" s="21"/>
      <c r="F66" s="5">
        <f>F67+F68</f>
        <v>23090162.359999999</v>
      </c>
    </row>
    <row r="67" spans="1:7" ht="42.75" customHeight="1" x14ac:dyDescent="0.2">
      <c r="A67" s="7" t="s">
        <v>21</v>
      </c>
      <c r="B67" s="23" t="s">
        <v>94</v>
      </c>
      <c r="C67" s="23" t="s">
        <v>102</v>
      </c>
      <c r="D67" s="23" t="s">
        <v>65</v>
      </c>
      <c r="E67" s="23" t="s">
        <v>20</v>
      </c>
      <c r="F67" s="27">
        <v>22705093.859999999</v>
      </c>
    </row>
    <row r="68" spans="1:7" ht="42.75" customHeight="1" x14ac:dyDescent="0.2">
      <c r="A68" s="7" t="s">
        <v>153</v>
      </c>
      <c r="B68" s="23" t="s">
        <v>94</v>
      </c>
      <c r="C68" s="23" t="s">
        <v>102</v>
      </c>
      <c r="D68" s="23" t="s">
        <v>65</v>
      </c>
      <c r="E68" s="23" t="s">
        <v>148</v>
      </c>
      <c r="F68" s="27">
        <v>385068.5</v>
      </c>
    </row>
    <row r="69" spans="1:7" ht="64.5" customHeight="1" x14ac:dyDescent="0.25">
      <c r="A69" s="12" t="s">
        <v>39</v>
      </c>
      <c r="B69" s="21" t="s">
        <v>94</v>
      </c>
      <c r="C69" s="21" t="s">
        <v>102</v>
      </c>
      <c r="D69" s="21" t="s">
        <v>66</v>
      </c>
      <c r="E69" s="21"/>
      <c r="F69" s="5">
        <f>F70+F71</f>
        <v>19000000</v>
      </c>
    </row>
    <row r="70" spans="1:7" ht="18" customHeight="1" x14ac:dyDescent="0.2">
      <c r="A70" s="7" t="s">
        <v>21</v>
      </c>
      <c r="B70" s="23" t="s">
        <v>94</v>
      </c>
      <c r="C70" s="23" t="s">
        <v>102</v>
      </c>
      <c r="D70" s="23" t="s">
        <v>66</v>
      </c>
      <c r="E70" s="23" t="s">
        <v>20</v>
      </c>
      <c r="F70" s="27">
        <v>18940000</v>
      </c>
    </row>
    <row r="71" spans="1:7" ht="48" customHeight="1" x14ac:dyDescent="0.2">
      <c r="A71" s="7" t="s">
        <v>153</v>
      </c>
      <c r="B71" s="23" t="s">
        <v>94</v>
      </c>
      <c r="C71" s="23" t="s">
        <v>102</v>
      </c>
      <c r="D71" s="23" t="s">
        <v>66</v>
      </c>
      <c r="E71" s="23" t="s">
        <v>148</v>
      </c>
      <c r="F71" s="27">
        <v>60000</v>
      </c>
    </row>
    <row r="72" spans="1:7" ht="30" x14ac:dyDescent="0.25">
      <c r="A72" s="12" t="s">
        <v>40</v>
      </c>
      <c r="B72" s="21" t="s">
        <v>94</v>
      </c>
      <c r="C72" s="21" t="s">
        <v>103</v>
      </c>
      <c r="D72" s="21"/>
      <c r="E72" s="21"/>
      <c r="F72" s="5">
        <f>SUM(F75+F73)</f>
        <v>500000</v>
      </c>
    </row>
    <row r="73" spans="1:7" ht="30" x14ac:dyDescent="0.25">
      <c r="A73" s="12" t="s">
        <v>41</v>
      </c>
      <c r="B73" s="21" t="s">
        <v>94</v>
      </c>
      <c r="C73" s="21" t="s">
        <v>103</v>
      </c>
      <c r="D73" s="21" t="s">
        <v>67</v>
      </c>
      <c r="E73" s="21"/>
      <c r="F73" s="5">
        <f>F74</f>
        <v>400000</v>
      </c>
    </row>
    <row r="74" spans="1:7" ht="47.25" customHeight="1" x14ac:dyDescent="0.2">
      <c r="A74" s="7" t="s">
        <v>21</v>
      </c>
      <c r="B74" s="23" t="s">
        <v>94</v>
      </c>
      <c r="C74" s="23" t="s">
        <v>103</v>
      </c>
      <c r="D74" s="23" t="s">
        <v>67</v>
      </c>
      <c r="E74" s="23" t="s">
        <v>20</v>
      </c>
      <c r="F74" s="27">
        <v>400000</v>
      </c>
    </row>
    <row r="75" spans="1:7" ht="31.5" customHeight="1" x14ac:dyDescent="0.25">
      <c r="A75" s="12" t="s">
        <v>80</v>
      </c>
      <c r="B75" s="21" t="s">
        <v>94</v>
      </c>
      <c r="C75" s="21" t="s">
        <v>103</v>
      </c>
      <c r="D75" s="21" t="s">
        <v>79</v>
      </c>
      <c r="E75" s="21"/>
      <c r="F75" s="5">
        <f>F76</f>
        <v>100000</v>
      </c>
    </row>
    <row r="76" spans="1:7" ht="42.75" x14ac:dyDescent="0.2">
      <c r="A76" s="7" t="s">
        <v>21</v>
      </c>
      <c r="B76" s="23" t="s">
        <v>94</v>
      </c>
      <c r="C76" s="23" t="s">
        <v>103</v>
      </c>
      <c r="D76" s="23" t="s">
        <v>79</v>
      </c>
      <c r="E76" s="23" t="s">
        <v>20</v>
      </c>
      <c r="F76" s="27">
        <v>100000</v>
      </c>
    </row>
    <row r="77" spans="1:7" ht="30.75" customHeight="1" x14ac:dyDescent="0.25">
      <c r="A77" s="12" t="s">
        <v>104</v>
      </c>
      <c r="B77" s="21" t="s">
        <v>105</v>
      </c>
      <c r="C77" s="21" t="s">
        <v>91</v>
      </c>
      <c r="D77" s="21"/>
      <c r="E77" s="21"/>
      <c r="F77" s="5">
        <f>F78+F81+F87</f>
        <v>86712423.330000013</v>
      </c>
      <c r="G77" s="20"/>
    </row>
    <row r="78" spans="1:7" ht="15" x14ac:dyDescent="0.25">
      <c r="A78" s="12" t="s">
        <v>42</v>
      </c>
      <c r="B78" s="21" t="s">
        <v>105</v>
      </c>
      <c r="C78" s="21" t="s">
        <v>90</v>
      </c>
      <c r="D78" s="21"/>
      <c r="E78" s="21"/>
      <c r="F78" s="5">
        <f>F79</f>
        <v>15600</v>
      </c>
      <c r="G78" s="18"/>
    </row>
    <row r="79" spans="1:7" ht="125.25" customHeight="1" x14ac:dyDescent="0.25">
      <c r="A79" s="13" t="s">
        <v>43</v>
      </c>
      <c r="B79" s="21" t="s">
        <v>105</v>
      </c>
      <c r="C79" s="21" t="s">
        <v>90</v>
      </c>
      <c r="D79" s="21" t="s">
        <v>68</v>
      </c>
      <c r="E79" s="21"/>
      <c r="F79" s="5">
        <f>F80</f>
        <v>15600</v>
      </c>
    </row>
    <row r="80" spans="1:7" ht="30.75" customHeight="1" x14ac:dyDescent="0.2">
      <c r="A80" s="7" t="s">
        <v>21</v>
      </c>
      <c r="B80" s="23" t="s">
        <v>105</v>
      </c>
      <c r="C80" s="23" t="s">
        <v>90</v>
      </c>
      <c r="D80" s="23" t="s">
        <v>68</v>
      </c>
      <c r="E80" s="23" t="s">
        <v>20</v>
      </c>
      <c r="F80" s="27">
        <v>15600</v>
      </c>
    </row>
    <row r="81" spans="1:7" ht="24" customHeight="1" x14ac:dyDescent="0.25">
      <c r="A81" s="12" t="s">
        <v>44</v>
      </c>
      <c r="B81" s="21" t="s">
        <v>105</v>
      </c>
      <c r="C81" s="21" t="s">
        <v>92</v>
      </c>
      <c r="D81" s="21"/>
      <c r="E81" s="21"/>
      <c r="F81" s="5">
        <f>F82+F85</f>
        <v>4035074.2</v>
      </c>
      <c r="G81" s="18"/>
    </row>
    <row r="82" spans="1:7" ht="91.5" customHeight="1" x14ac:dyDescent="0.25">
      <c r="A82" s="13" t="s">
        <v>45</v>
      </c>
      <c r="B82" s="21" t="s">
        <v>105</v>
      </c>
      <c r="C82" s="21" t="s">
        <v>92</v>
      </c>
      <c r="D82" s="21" t="s">
        <v>69</v>
      </c>
      <c r="E82" s="21"/>
      <c r="F82" s="5">
        <f>F83+F84</f>
        <v>2712150</v>
      </c>
    </row>
    <row r="83" spans="1:7" ht="33" customHeight="1" x14ac:dyDescent="0.2">
      <c r="A83" s="7" t="s">
        <v>21</v>
      </c>
      <c r="B83" s="23" t="s">
        <v>105</v>
      </c>
      <c r="C83" s="23" t="s">
        <v>92</v>
      </c>
      <c r="D83" s="23" t="s">
        <v>69</v>
      </c>
      <c r="E83" s="23" t="s">
        <v>20</v>
      </c>
      <c r="F83" s="27">
        <v>2120310</v>
      </c>
    </row>
    <row r="84" spans="1:7" ht="44.25" customHeight="1" x14ac:dyDescent="0.2">
      <c r="A84" s="7" t="s">
        <v>144</v>
      </c>
      <c r="B84" s="23" t="s">
        <v>105</v>
      </c>
      <c r="C84" s="23" t="s">
        <v>92</v>
      </c>
      <c r="D84" s="23" t="s">
        <v>69</v>
      </c>
      <c r="E84" s="23" t="s">
        <v>54</v>
      </c>
      <c r="F84" s="27">
        <v>591840</v>
      </c>
    </row>
    <row r="85" spans="1:7" ht="49.5" customHeight="1" x14ac:dyDescent="0.25">
      <c r="A85" s="12" t="s">
        <v>46</v>
      </c>
      <c r="B85" s="21" t="s">
        <v>105</v>
      </c>
      <c r="C85" s="21" t="s">
        <v>92</v>
      </c>
      <c r="D85" s="21" t="s">
        <v>78</v>
      </c>
      <c r="E85" s="21"/>
      <c r="F85" s="5">
        <f>F86</f>
        <v>1322924.2</v>
      </c>
    </row>
    <row r="86" spans="1:7" ht="45.75" customHeight="1" x14ac:dyDescent="0.2">
      <c r="A86" s="7" t="s">
        <v>21</v>
      </c>
      <c r="B86" s="23" t="s">
        <v>105</v>
      </c>
      <c r="C86" s="23" t="s">
        <v>92</v>
      </c>
      <c r="D86" s="23" t="s">
        <v>78</v>
      </c>
      <c r="E86" s="23" t="s">
        <v>20</v>
      </c>
      <c r="F86" s="27">
        <v>1322924.2</v>
      </c>
    </row>
    <row r="87" spans="1:7" ht="26.25" customHeight="1" x14ac:dyDescent="0.25">
      <c r="A87" s="6" t="s">
        <v>47</v>
      </c>
      <c r="B87" s="21" t="s">
        <v>105</v>
      </c>
      <c r="C87" s="21" t="s">
        <v>93</v>
      </c>
      <c r="D87" s="21"/>
      <c r="E87" s="21"/>
      <c r="F87" s="5">
        <f>SUM(F88+F90+F92+F94+F97+F99+F101+F104)</f>
        <v>82661749.13000001</v>
      </c>
      <c r="G87" s="10"/>
    </row>
    <row r="88" spans="1:7" ht="57" customHeight="1" x14ac:dyDescent="0.25">
      <c r="A88" s="6" t="s">
        <v>132</v>
      </c>
      <c r="B88" s="21" t="s">
        <v>105</v>
      </c>
      <c r="C88" s="21" t="s">
        <v>93</v>
      </c>
      <c r="D88" s="21" t="s">
        <v>133</v>
      </c>
      <c r="E88" s="21"/>
      <c r="F88" s="5">
        <f>SUM(F89)</f>
        <v>538659.52</v>
      </c>
      <c r="G88" s="10"/>
    </row>
    <row r="89" spans="1:7" ht="57" customHeight="1" x14ac:dyDescent="0.25">
      <c r="A89" s="7" t="s">
        <v>21</v>
      </c>
      <c r="B89" s="21" t="s">
        <v>105</v>
      </c>
      <c r="C89" s="21" t="s">
        <v>93</v>
      </c>
      <c r="D89" s="21" t="s">
        <v>133</v>
      </c>
      <c r="E89" s="21" t="s">
        <v>20</v>
      </c>
      <c r="F89" s="5">
        <v>538659.52</v>
      </c>
      <c r="G89" s="10"/>
    </row>
    <row r="90" spans="1:7" ht="30" customHeight="1" x14ac:dyDescent="0.25">
      <c r="A90" s="12" t="s">
        <v>48</v>
      </c>
      <c r="B90" s="21" t="s">
        <v>105</v>
      </c>
      <c r="C90" s="21" t="s">
        <v>93</v>
      </c>
      <c r="D90" s="21" t="s">
        <v>70</v>
      </c>
      <c r="E90" s="21"/>
      <c r="F90" s="5">
        <f>F91</f>
        <v>4894471.03</v>
      </c>
      <c r="G90" s="10"/>
    </row>
    <row r="91" spans="1:7" ht="44.25" customHeight="1" x14ac:dyDescent="0.2">
      <c r="A91" s="7" t="s">
        <v>21</v>
      </c>
      <c r="B91" s="23" t="s">
        <v>105</v>
      </c>
      <c r="C91" s="23" t="s">
        <v>93</v>
      </c>
      <c r="D91" s="23" t="s">
        <v>70</v>
      </c>
      <c r="E91" s="23" t="s">
        <v>20</v>
      </c>
      <c r="F91" s="27">
        <v>4894471.03</v>
      </c>
    </row>
    <row r="92" spans="1:7" ht="54.75" customHeight="1" x14ac:dyDescent="0.25">
      <c r="A92" s="12" t="s">
        <v>49</v>
      </c>
      <c r="B92" s="21" t="s">
        <v>105</v>
      </c>
      <c r="C92" s="21" t="s">
        <v>93</v>
      </c>
      <c r="D92" s="21" t="s">
        <v>71</v>
      </c>
      <c r="E92" s="21"/>
      <c r="F92" s="5">
        <f>F93</f>
        <v>97130</v>
      </c>
    </row>
    <row r="93" spans="1:7" ht="48.75" customHeight="1" x14ac:dyDescent="0.2">
      <c r="A93" s="7" t="s">
        <v>21</v>
      </c>
      <c r="B93" s="23" t="s">
        <v>105</v>
      </c>
      <c r="C93" s="23" t="s">
        <v>93</v>
      </c>
      <c r="D93" s="23" t="s">
        <v>71</v>
      </c>
      <c r="E93" s="23" t="s">
        <v>20</v>
      </c>
      <c r="F93" s="27">
        <v>97130</v>
      </c>
    </row>
    <row r="94" spans="1:7" ht="29.25" customHeight="1" x14ac:dyDescent="0.25">
      <c r="A94" s="12" t="s">
        <v>50</v>
      </c>
      <c r="B94" s="21" t="s">
        <v>105</v>
      </c>
      <c r="C94" s="21" t="s">
        <v>93</v>
      </c>
      <c r="D94" s="21" t="s">
        <v>72</v>
      </c>
      <c r="E94" s="21"/>
      <c r="F94" s="5">
        <f>F95+F96</f>
        <v>35532373.899999999</v>
      </c>
    </row>
    <row r="95" spans="1:7" ht="32.25" customHeight="1" x14ac:dyDescent="0.2">
      <c r="A95" s="7" t="s">
        <v>21</v>
      </c>
      <c r="B95" s="23" t="s">
        <v>105</v>
      </c>
      <c r="C95" s="23" t="s">
        <v>93</v>
      </c>
      <c r="D95" s="23" t="s">
        <v>72</v>
      </c>
      <c r="E95" s="23" t="s">
        <v>20</v>
      </c>
      <c r="F95" s="27">
        <v>30284441.32</v>
      </c>
    </row>
    <row r="96" spans="1:7" ht="22.5" customHeight="1" x14ac:dyDescent="0.2">
      <c r="A96" s="7" t="s">
        <v>86</v>
      </c>
      <c r="B96" s="23" t="s">
        <v>105</v>
      </c>
      <c r="C96" s="23" t="s">
        <v>93</v>
      </c>
      <c r="D96" s="23" t="s">
        <v>72</v>
      </c>
      <c r="E96" s="23" t="s">
        <v>85</v>
      </c>
      <c r="F96" s="27">
        <v>5247932.58</v>
      </c>
    </row>
    <row r="97" spans="1:7" ht="22.5" customHeight="1" x14ac:dyDescent="0.2">
      <c r="A97" s="6" t="s">
        <v>51</v>
      </c>
      <c r="B97" s="22" t="s">
        <v>105</v>
      </c>
      <c r="C97" s="22" t="s">
        <v>93</v>
      </c>
      <c r="D97" s="22" t="s">
        <v>73</v>
      </c>
      <c r="E97" s="22"/>
      <c r="F97" s="26">
        <f>F98</f>
        <v>2700000</v>
      </c>
    </row>
    <row r="98" spans="1:7" ht="45" customHeight="1" x14ac:dyDescent="0.2">
      <c r="A98" s="7" t="s">
        <v>21</v>
      </c>
      <c r="B98" s="23" t="s">
        <v>105</v>
      </c>
      <c r="C98" s="23" t="s">
        <v>93</v>
      </c>
      <c r="D98" s="23" t="s">
        <v>73</v>
      </c>
      <c r="E98" s="23" t="s">
        <v>20</v>
      </c>
      <c r="F98" s="27">
        <v>2700000</v>
      </c>
    </row>
    <row r="99" spans="1:7" ht="33" customHeight="1" x14ac:dyDescent="0.2">
      <c r="A99" s="6" t="s">
        <v>52</v>
      </c>
      <c r="B99" s="22" t="s">
        <v>105</v>
      </c>
      <c r="C99" s="22" t="s">
        <v>93</v>
      </c>
      <c r="D99" s="22" t="s">
        <v>74</v>
      </c>
      <c r="E99" s="22"/>
      <c r="F99" s="26">
        <f>F100</f>
        <v>297130</v>
      </c>
    </row>
    <row r="100" spans="1:7" ht="47.25" customHeight="1" x14ac:dyDescent="0.2">
      <c r="A100" s="7" t="s">
        <v>21</v>
      </c>
      <c r="B100" s="23" t="s">
        <v>105</v>
      </c>
      <c r="C100" s="23" t="s">
        <v>93</v>
      </c>
      <c r="D100" s="23" t="s">
        <v>74</v>
      </c>
      <c r="E100" s="23" t="s">
        <v>20</v>
      </c>
      <c r="F100" s="27">
        <v>297130</v>
      </c>
    </row>
    <row r="101" spans="1:7" ht="31.5" customHeight="1" x14ac:dyDescent="0.2">
      <c r="A101" s="6" t="s">
        <v>53</v>
      </c>
      <c r="B101" s="22" t="s">
        <v>105</v>
      </c>
      <c r="C101" s="22" t="s">
        <v>93</v>
      </c>
      <c r="D101" s="22" t="s">
        <v>75</v>
      </c>
      <c r="E101" s="22"/>
      <c r="F101" s="26">
        <f>F102+F103</f>
        <v>35455674.759999998</v>
      </c>
    </row>
    <row r="102" spans="1:7" ht="44.25" customHeight="1" x14ac:dyDescent="0.2">
      <c r="A102" s="7" t="s">
        <v>21</v>
      </c>
      <c r="B102" s="23" t="s">
        <v>105</v>
      </c>
      <c r="C102" s="23" t="s">
        <v>93</v>
      </c>
      <c r="D102" s="23" t="s">
        <v>75</v>
      </c>
      <c r="E102" s="23" t="s">
        <v>20</v>
      </c>
      <c r="F102" s="27">
        <v>35433170.219999999</v>
      </c>
    </row>
    <row r="103" spans="1:7" ht="44.25" customHeight="1" x14ac:dyDescent="0.2">
      <c r="A103" s="7" t="s">
        <v>144</v>
      </c>
      <c r="B103" s="23" t="s">
        <v>105</v>
      </c>
      <c r="C103" s="23" t="s">
        <v>93</v>
      </c>
      <c r="D103" s="23" t="s">
        <v>75</v>
      </c>
      <c r="E103" s="23" t="s">
        <v>54</v>
      </c>
      <c r="F103" s="27">
        <v>22504.54</v>
      </c>
    </row>
    <row r="104" spans="1:7" ht="44.25" customHeight="1" x14ac:dyDescent="0.2">
      <c r="A104" s="7" t="s">
        <v>134</v>
      </c>
      <c r="B104" s="23" t="s">
        <v>105</v>
      </c>
      <c r="C104" s="23" t="s">
        <v>93</v>
      </c>
      <c r="D104" s="23" t="s">
        <v>135</v>
      </c>
      <c r="E104" s="23"/>
      <c r="F104" s="27">
        <f>SUM(F105)</f>
        <v>3146309.92</v>
      </c>
    </row>
    <row r="105" spans="1:7" ht="44.25" customHeight="1" x14ac:dyDescent="0.2">
      <c r="A105" s="7" t="s">
        <v>21</v>
      </c>
      <c r="B105" s="23" t="s">
        <v>105</v>
      </c>
      <c r="C105" s="23" t="s">
        <v>93</v>
      </c>
      <c r="D105" s="23" t="s">
        <v>135</v>
      </c>
      <c r="E105" s="23" t="s">
        <v>20</v>
      </c>
      <c r="F105" s="27">
        <v>3146309.92</v>
      </c>
    </row>
    <row r="106" spans="1:7" ht="44.25" customHeight="1" x14ac:dyDescent="0.25">
      <c r="A106" s="12" t="s">
        <v>147</v>
      </c>
      <c r="B106" s="21" t="s">
        <v>138</v>
      </c>
      <c r="C106" s="21" t="s">
        <v>91</v>
      </c>
      <c r="D106" s="21"/>
      <c r="E106" s="21"/>
      <c r="F106" s="5">
        <f>SUM(F107)</f>
        <v>651054.82000000007</v>
      </c>
    </row>
    <row r="107" spans="1:7" ht="44.25" customHeight="1" x14ac:dyDescent="0.2">
      <c r="A107" s="7" t="s">
        <v>146</v>
      </c>
      <c r="B107" s="23" t="s">
        <v>138</v>
      </c>
      <c r="C107" s="23" t="s">
        <v>105</v>
      </c>
      <c r="D107" s="23" t="s">
        <v>141</v>
      </c>
      <c r="E107" s="23"/>
      <c r="F107" s="27">
        <f>SUM(F110,F108)</f>
        <v>651054.82000000007</v>
      </c>
    </row>
    <row r="108" spans="1:7" ht="44.25" customHeight="1" x14ac:dyDescent="0.2">
      <c r="A108" s="7" t="s">
        <v>145</v>
      </c>
      <c r="B108" s="23" t="s">
        <v>138</v>
      </c>
      <c r="C108" s="23" t="s">
        <v>105</v>
      </c>
      <c r="D108" s="23" t="s">
        <v>140</v>
      </c>
      <c r="E108" s="23" t="s">
        <v>20</v>
      </c>
      <c r="F108" s="27">
        <f>SUM(F109)</f>
        <v>465056.57</v>
      </c>
    </row>
    <row r="109" spans="1:7" ht="44.25" customHeight="1" x14ac:dyDescent="0.2">
      <c r="A109" s="7" t="s">
        <v>21</v>
      </c>
      <c r="B109" s="23" t="s">
        <v>138</v>
      </c>
      <c r="C109" s="23" t="s">
        <v>105</v>
      </c>
      <c r="D109" s="23" t="s">
        <v>140</v>
      </c>
      <c r="E109" s="23" t="s">
        <v>20</v>
      </c>
      <c r="F109" s="27">
        <v>465056.57</v>
      </c>
    </row>
    <row r="110" spans="1:7" ht="44.25" customHeight="1" x14ac:dyDescent="0.2">
      <c r="A110" s="7" t="s">
        <v>143</v>
      </c>
      <c r="B110" s="23" t="s">
        <v>138</v>
      </c>
      <c r="C110" s="23" t="s">
        <v>105</v>
      </c>
      <c r="D110" s="23" t="s">
        <v>139</v>
      </c>
      <c r="E110" s="23" t="s">
        <v>142</v>
      </c>
      <c r="F110" s="27">
        <f>SUM(F111)</f>
        <v>185998.25</v>
      </c>
    </row>
    <row r="111" spans="1:7" ht="44.25" customHeight="1" x14ac:dyDescent="0.2">
      <c r="A111" s="7" t="s">
        <v>21</v>
      </c>
      <c r="B111" s="23" t="s">
        <v>138</v>
      </c>
      <c r="C111" s="23" t="s">
        <v>105</v>
      </c>
      <c r="D111" s="23" t="s">
        <v>139</v>
      </c>
      <c r="E111" s="23" t="s">
        <v>20</v>
      </c>
      <c r="F111" s="27">
        <v>185998.25</v>
      </c>
    </row>
    <row r="112" spans="1:7" ht="26.25" customHeight="1" x14ac:dyDescent="0.25">
      <c r="A112" s="12" t="s">
        <v>123</v>
      </c>
      <c r="B112" s="21" t="s">
        <v>124</v>
      </c>
      <c r="C112" s="21" t="s">
        <v>91</v>
      </c>
      <c r="D112" s="21"/>
      <c r="E112" s="21"/>
      <c r="F112" s="5">
        <f>SUM(F113)</f>
        <v>204740</v>
      </c>
      <c r="G112" s="18"/>
    </row>
    <row r="113" spans="1:7" ht="46.5" customHeight="1" x14ac:dyDescent="0.2">
      <c r="A113" s="6" t="s">
        <v>125</v>
      </c>
      <c r="B113" s="22" t="s">
        <v>124</v>
      </c>
      <c r="C113" s="22" t="s">
        <v>124</v>
      </c>
      <c r="D113" s="23" t="s">
        <v>126</v>
      </c>
      <c r="E113" s="23"/>
      <c r="F113" s="27">
        <f t="shared" ref="F113" si="1">SUM(F114)</f>
        <v>204740</v>
      </c>
    </row>
    <row r="114" spans="1:7" ht="32.25" customHeight="1" x14ac:dyDescent="0.2">
      <c r="A114" s="7" t="s">
        <v>21</v>
      </c>
      <c r="B114" s="23" t="s">
        <v>124</v>
      </c>
      <c r="C114" s="23" t="s">
        <v>124</v>
      </c>
      <c r="D114" s="23" t="s">
        <v>126</v>
      </c>
      <c r="E114" s="23" t="s">
        <v>20</v>
      </c>
      <c r="F114" s="27">
        <v>204740</v>
      </c>
    </row>
    <row r="115" spans="1:7" ht="28.5" customHeight="1" x14ac:dyDescent="0.25">
      <c r="A115" s="12" t="s">
        <v>114</v>
      </c>
      <c r="B115" s="22" t="s">
        <v>112</v>
      </c>
      <c r="C115" s="22" t="s">
        <v>91</v>
      </c>
      <c r="D115" s="23"/>
      <c r="E115" s="23"/>
      <c r="F115" s="5">
        <f>SUM(F116)</f>
        <v>395260</v>
      </c>
      <c r="G115" s="18"/>
    </row>
    <row r="116" spans="1:7" ht="28.5" x14ac:dyDescent="0.2">
      <c r="A116" s="6" t="s">
        <v>111</v>
      </c>
      <c r="B116" s="22" t="s">
        <v>112</v>
      </c>
      <c r="C116" s="22" t="s">
        <v>94</v>
      </c>
      <c r="D116" s="23" t="s">
        <v>113</v>
      </c>
      <c r="E116" s="23"/>
      <c r="F116" s="27">
        <f t="shared" ref="F116" si="2">SUM(F117)</f>
        <v>395260</v>
      </c>
    </row>
    <row r="117" spans="1:7" ht="45.75" customHeight="1" x14ac:dyDescent="0.2">
      <c r="A117" s="7" t="s">
        <v>21</v>
      </c>
      <c r="B117" s="23" t="s">
        <v>112</v>
      </c>
      <c r="C117" s="23" t="s">
        <v>94</v>
      </c>
      <c r="D117" s="23" t="s">
        <v>113</v>
      </c>
      <c r="E117" s="23" t="s">
        <v>20</v>
      </c>
      <c r="F117" s="27">
        <v>395260</v>
      </c>
    </row>
    <row r="118" spans="1:7" ht="37.5" customHeight="1" x14ac:dyDescent="0.25">
      <c r="A118" s="12" t="s">
        <v>106</v>
      </c>
      <c r="B118" s="21" t="s">
        <v>100</v>
      </c>
      <c r="C118" s="21" t="s">
        <v>91</v>
      </c>
      <c r="D118" s="21"/>
      <c r="E118" s="21"/>
      <c r="F118" s="5">
        <f t="shared" ref="F118:F120" si="3">F119</f>
        <v>873298</v>
      </c>
      <c r="G118" s="18"/>
    </row>
    <row r="119" spans="1:7" ht="24" customHeight="1" x14ac:dyDescent="0.25">
      <c r="A119" s="12" t="s">
        <v>55</v>
      </c>
      <c r="B119" s="21" t="s">
        <v>100</v>
      </c>
      <c r="C119" s="21" t="s">
        <v>93</v>
      </c>
      <c r="D119" s="21"/>
      <c r="E119" s="21"/>
      <c r="F119" s="5">
        <f>SUM(F120)</f>
        <v>873298</v>
      </c>
    </row>
    <row r="120" spans="1:7" ht="48" customHeight="1" x14ac:dyDescent="0.25">
      <c r="A120" s="12" t="s">
        <v>56</v>
      </c>
      <c r="B120" s="21" t="s">
        <v>100</v>
      </c>
      <c r="C120" s="21" t="s">
        <v>93</v>
      </c>
      <c r="D120" s="21" t="s">
        <v>76</v>
      </c>
      <c r="E120" s="21"/>
      <c r="F120" s="5">
        <f t="shared" si="3"/>
        <v>873298</v>
      </c>
    </row>
    <row r="121" spans="1:7" ht="24.75" customHeight="1" x14ac:dyDescent="0.2">
      <c r="A121" s="7" t="s">
        <v>107</v>
      </c>
      <c r="B121" s="23" t="s">
        <v>100</v>
      </c>
      <c r="C121" s="23" t="s">
        <v>93</v>
      </c>
      <c r="D121" s="23" t="s">
        <v>76</v>
      </c>
      <c r="E121" s="23" t="s">
        <v>87</v>
      </c>
      <c r="F121" s="27">
        <v>873298</v>
      </c>
    </row>
    <row r="122" spans="1:7" ht="23.25" customHeight="1" x14ac:dyDescent="0.25">
      <c r="A122" s="12" t="s">
        <v>108</v>
      </c>
      <c r="B122" s="21" t="s">
        <v>109</v>
      </c>
      <c r="C122" s="21" t="s">
        <v>91</v>
      </c>
      <c r="D122" s="21"/>
      <c r="E122" s="21"/>
      <c r="F122" s="5">
        <f>SUM(F124,F126)</f>
        <v>3504618.85</v>
      </c>
      <c r="G122" s="18"/>
    </row>
    <row r="123" spans="1:7" ht="22.5" customHeight="1" x14ac:dyDescent="0.2">
      <c r="A123" s="6" t="s">
        <v>57</v>
      </c>
      <c r="B123" s="22" t="s">
        <v>109</v>
      </c>
      <c r="C123" s="22" t="s">
        <v>92</v>
      </c>
      <c r="D123" s="22"/>
      <c r="E123" s="22"/>
      <c r="F123" s="26">
        <f>SUM(F126+F124)</f>
        <v>3504618.85</v>
      </c>
    </row>
    <row r="124" spans="1:7" ht="28.5" customHeight="1" x14ac:dyDescent="0.2">
      <c r="A124" s="6" t="s">
        <v>58</v>
      </c>
      <c r="B124" s="22" t="s">
        <v>109</v>
      </c>
      <c r="C124" s="22" t="s">
        <v>92</v>
      </c>
      <c r="D124" s="22" t="s">
        <v>77</v>
      </c>
      <c r="E124" s="22"/>
      <c r="F124" s="26">
        <f t="shared" ref="F124" si="4">F125</f>
        <v>2500000</v>
      </c>
    </row>
    <row r="125" spans="1:7" ht="28.5" customHeight="1" x14ac:dyDescent="0.2">
      <c r="A125" s="7" t="s">
        <v>21</v>
      </c>
      <c r="B125" s="23" t="s">
        <v>109</v>
      </c>
      <c r="C125" s="23" t="s">
        <v>92</v>
      </c>
      <c r="D125" s="23" t="s">
        <v>77</v>
      </c>
      <c r="E125" s="23" t="s">
        <v>20</v>
      </c>
      <c r="F125" s="27">
        <v>2500000</v>
      </c>
    </row>
    <row r="126" spans="1:7" ht="28.5" customHeight="1" x14ac:dyDescent="0.25">
      <c r="A126" s="14" t="s">
        <v>110</v>
      </c>
      <c r="B126" s="25">
        <v>11</v>
      </c>
      <c r="C126" s="15" t="s">
        <v>105</v>
      </c>
      <c r="D126" s="25">
        <v>9900000000</v>
      </c>
      <c r="E126" s="17"/>
      <c r="F126" s="5">
        <f>SUM(F127:F128)</f>
        <v>1004618.85</v>
      </c>
    </row>
    <row r="127" spans="1:7" ht="42.75" x14ac:dyDescent="0.2">
      <c r="A127" s="7" t="s">
        <v>21</v>
      </c>
      <c r="B127" s="23" t="s">
        <v>109</v>
      </c>
      <c r="C127" s="16" t="s">
        <v>105</v>
      </c>
      <c r="D127" s="23" t="s">
        <v>77</v>
      </c>
      <c r="E127" s="17">
        <v>244</v>
      </c>
      <c r="F127" s="27">
        <v>800000</v>
      </c>
    </row>
    <row r="128" spans="1:7" ht="25.5" customHeight="1" x14ac:dyDescent="0.2">
      <c r="A128" s="7" t="s">
        <v>86</v>
      </c>
      <c r="B128" s="23" t="s">
        <v>109</v>
      </c>
      <c r="C128" s="16" t="s">
        <v>105</v>
      </c>
      <c r="D128" s="23" t="s">
        <v>77</v>
      </c>
      <c r="E128" s="17">
        <v>247</v>
      </c>
      <c r="F128" s="27">
        <v>204618.85</v>
      </c>
    </row>
    <row r="129" spans="1:6" ht="18" customHeight="1" x14ac:dyDescent="0.2">
      <c r="A129" s="29"/>
      <c r="B129" s="30"/>
      <c r="C129" s="30"/>
      <c r="D129" s="30"/>
      <c r="E129" s="30"/>
      <c r="F129" s="31"/>
    </row>
    <row r="130" spans="1:6" ht="17.45" customHeight="1" x14ac:dyDescent="0.25">
      <c r="A130" s="32"/>
      <c r="B130" s="33"/>
      <c r="C130" s="33"/>
      <c r="D130" s="33"/>
      <c r="E130" s="33"/>
      <c r="F130" s="34"/>
    </row>
    <row r="131" spans="1:6" ht="14.25" x14ac:dyDescent="0.2">
      <c r="A131" s="35"/>
      <c r="B131" s="36"/>
      <c r="C131" s="36"/>
      <c r="D131" s="36"/>
      <c r="E131" s="36"/>
      <c r="F131" s="37"/>
    </row>
    <row r="132" spans="1:6" ht="14.25" x14ac:dyDescent="0.2">
      <c r="A132" s="35"/>
      <c r="B132" s="36"/>
      <c r="C132" s="36"/>
      <c r="D132" s="36"/>
      <c r="E132" s="36"/>
      <c r="F132" s="37"/>
    </row>
    <row r="133" spans="1:6" ht="30.75" customHeight="1" x14ac:dyDescent="0.2">
      <c r="A133" s="29"/>
      <c r="B133" s="30"/>
      <c r="C133" s="30"/>
      <c r="D133" s="30"/>
      <c r="E133" s="30"/>
      <c r="F133" s="31"/>
    </row>
    <row r="134" spans="1:6" ht="27" customHeight="1" x14ac:dyDescent="0.25">
      <c r="A134" s="38"/>
      <c r="B134" s="39"/>
      <c r="C134" s="40"/>
      <c r="D134" s="39"/>
      <c r="E134" s="41"/>
      <c r="F134" s="34"/>
    </row>
    <row r="135" spans="1:6" ht="27.75" customHeight="1" x14ac:dyDescent="0.2">
      <c r="A135" s="29"/>
      <c r="B135" s="30"/>
      <c r="C135" s="42"/>
      <c r="D135" s="30"/>
      <c r="E135" s="41"/>
      <c r="F135" s="31"/>
    </row>
    <row r="136" spans="1:6" ht="21" customHeight="1" x14ac:dyDescent="0.2">
      <c r="A136" s="29"/>
      <c r="B136" s="30"/>
      <c r="C136" s="42"/>
      <c r="D136" s="30"/>
      <c r="E136" s="41"/>
      <c r="F136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2024-08-15T03:20:29Z</cp:lastPrinted>
  <dcterms:created xsi:type="dcterms:W3CDTF">2018-10-24T07:30:53Z</dcterms:created>
  <dcterms:modified xsi:type="dcterms:W3CDTF">2025-04-04T21:13:42Z</dcterms:modified>
</cp:coreProperties>
</file>