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ПЯТЫЙ СОЗЫВ\02.12.2024\РСД    от  02.12.2024 внесение изменений\"/>
    </mc:Choice>
  </mc:AlternateContent>
  <xr:revisionPtr revIDLastSave="0" documentId="13_ncr:1_{47EAB9D0-DD62-4B92-BEE6-A04DD4C82410}" xr6:coauthVersionLast="47" xr6:coauthVersionMax="47" xr10:uidLastSave="{00000000-0000-0000-0000-000000000000}"/>
  <bookViews>
    <workbookView xWindow="-24720" yWindow="5115" windowWidth="21600" windowHeight="11385" xr2:uid="{00000000-000D-0000-FFFF-FFFF00000000}"/>
  </bookViews>
  <sheets>
    <sheet name="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9" l="1"/>
  <c r="G70" i="9"/>
  <c r="G41" i="9"/>
  <c r="G98" i="9"/>
  <c r="G95" i="9"/>
  <c r="G79" i="9"/>
  <c r="G65" i="9"/>
  <c r="G48" i="9"/>
  <c r="G33" i="9"/>
  <c r="G32" i="9" s="1"/>
  <c r="G122" i="9"/>
  <c r="G124" i="9"/>
  <c r="G118" i="9"/>
  <c r="G115" i="9"/>
  <c r="G102" i="9"/>
  <c r="G44" i="9"/>
  <c r="G121" i="9" l="1"/>
  <c r="G120" i="9" s="1"/>
  <c r="G145" i="9"/>
  <c r="G144" i="9" s="1"/>
  <c r="G142" i="9"/>
  <c r="G141" i="9" s="1"/>
  <c r="G140" i="9" s="1"/>
  <c r="G137" i="9"/>
  <c r="G136" i="9" s="1"/>
  <c r="G135" i="9" s="1"/>
  <c r="G134" i="9" s="1"/>
  <c r="G132" i="9"/>
  <c r="G131" i="9" s="1"/>
  <c r="G130" i="9" s="1"/>
  <c r="G128" i="9"/>
  <c r="G127" i="9" s="1"/>
  <c r="G126" i="9" s="1"/>
  <c r="G113" i="9"/>
  <c r="G111" i="9"/>
  <c r="G108" i="9"/>
  <c r="G106" i="9"/>
  <c r="G104" i="9"/>
  <c r="G91" i="9"/>
  <c r="G90" i="9" s="1"/>
  <c r="G86" i="9"/>
  <c r="G84" i="9"/>
  <c r="G68" i="9"/>
  <c r="G64" i="9" s="1"/>
  <c r="G61" i="9"/>
  <c r="G60" i="9" s="1"/>
  <c r="G53" i="9"/>
  <c r="G52" i="9" s="1"/>
  <c r="G51" i="9" s="1"/>
  <c r="G50" i="9" s="1"/>
  <c r="G46" i="9"/>
  <c r="G37" i="9"/>
  <c r="G36" i="9" s="1"/>
  <c r="G35" i="9" s="1"/>
  <c r="G22" i="9"/>
  <c r="G21" i="9" s="1"/>
  <c r="G20" i="9" s="1"/>
  <c r="G18" i="9"/>
  <c r="G17" i="9" s="1"/>
  <c r="G14" i="9"/>
  <c r="G13" i="9"/>
  <c r="G12" i="9" s="1"/>
  <c r="G40" i="9" l="1"/>
  <c r="G39" i="9" s="1"/>
  <c r="G11" i="9" s="1"/>
  <c r="G101" i="9"/>
  <c r="G100" i="9" s="1"/>
  <c r="G139" i="9"/>
  <c r="G94" i="9"/>
  <c r="G74" i="9"/>
  <c r="G73" i="9" s="1"/>
  <c r="G83" i="9"/>
  <c r="G82" i="9" s="1"/>
  <c r="G89" i="9"/>
  <c r="G63" i="9"/>
  <c r="G59" i="9" s="1"/>
  <c r="G93" i="9"/>
  <c r="G88" i="9" l="1"/>
  <c r="G72" i="9"/>
  <c r="G10" i="9" l="1"/>
</calcChain>
</file>

<file path=xl/sharedStrings.xml><?xml version="1.0" encoding="utf-8"?>
<sst xmlns="http://schemas.openxmlformats.org/spreadsheetml/2006/main" count="727" uniqueCount="159">
  <si>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</si>
  <si>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</si>
  <si>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</si>
  <si>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</si>
  <si>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</si>
  <si>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</si>
  <si>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</si>
  <si>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</si>
  <si>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</si>
  <si>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</si>
  <si>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</si>
  <si>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</si>
  <si>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</si>
  <si>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</si>
  <si>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</si>
  <si>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</si>
  <si>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</si>
  <si>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</si>
  <si>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</si>
  <si>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</si>
  <si>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</si>
  <si>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</si>
  <si>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</si>
  <si>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</si>
  <si>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</si>
  <si>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</si>
  <si>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</si>
  <si>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</si>
  <si>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</si>
  <si>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</si>
  <si>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</si>
  <si>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</si>
  <si>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</si>
  <si>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</si>
  <si>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</si>
  <si>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</si>
  <si>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</si>
  <si>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</si>
  <si>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</si>
  <si>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</si>
  <si>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</si>
  <si>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</si>
  <si>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</si>
  <si>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</si>
  <si>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</si>
  <si>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</si>
  <si>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</si>
  <si>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</si>
  <si>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</si>
  <si>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</si>
  <si>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</si>
  <si>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</si>
  <si>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</si>
  <si>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</si>
  <si>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</si>
  <si>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</si>
  <si>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</si>
  <si>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</si>
  <si>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</si>
  <si>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</si>
  <si>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</si>
  <si>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</si>
  <si>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</si>
  <si>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</si>
  <si>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</si>
  <si>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</si>
  <si>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</si>
  <si>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</si>
  <si>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</si>
  <si>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</si>
  <si>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</si>
  <si>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</si>
  <si>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</si>
  <si>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</si>
  <si>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</si>
  <si>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</si>
  <si>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</si>
  <si>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</si>
  <si>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</si>
  <si>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</si>
  <si>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</si>
  <si>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</si>
  <si>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</si>
  <si>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</si>
  <si>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</si>
  <si>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</si>
  <si>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</si>
  <si>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</si>
  <si>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</si>
  <si>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</si>
  <si>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</si>
  <si>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</si>
  <si>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</si>
  <si>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</si>
  <si>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</si>
  <si>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</si>
  <si>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</si>
  <si>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</si>
  <si>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</si>
  <si>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</si>
  <si>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</si>
  <si>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</si>
  <si>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</si>
  <si>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</si>
  <si>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</si>
  <si>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</si>
  <si>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</si>
  <si>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</si>
  <si>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</si>
  <si>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</si>
  <si>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</si>
  <si>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</si>
  <si>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</si>
  <si>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</si>
  <si>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</si>
  <si>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</si>
  <si>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</si>
  <si>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</si>
  <si>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</si>
  <si>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</si>
  <si>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</si>
  <si>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</si>
  <si>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</si>
  <si>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</si>
  <si>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</si>
  <si>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</si>
  <si>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</si>
  <si>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</si>
  <si>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9900046020</t>
  </si>
  <si>
    <t>Ведомственная структура расходов бюджета Кременкульского сельского поселения на  2024  год</t>
  </si>
  <si>
    <t>414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</si>
  <si>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</si>
  <si>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</si>
  <si>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</si>
  <si>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</si>
  <si>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</si>
  <si>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9900000210</t>
  </si>
  <si>
    <t>Непрограммные направления деятельности</t>
  </si>
  <si>
    <t>9900000000</t>
  </si>
  <si>
    <t>Бюджетные инвестиции в объекты капитального строительства государственной (муниципальной) собственности</t>
  </si>
  <si>
    <t>Охрана окружающей среды</t>
  </si>
  <si>
    <t>Другие вопросы в области охраны окружающей среды</t>
  </si>
  <si>
    <t>Рекультивацияземельных участков, нарушенных размещением твердых коммунальных отходов и ликвидация экологического вреда</t>
  </si>
  <si>
    <t xml:space="preserve">Создание и содержание мест (площадок) накопления твердых коммунальных отходов </t>
  </si>
  <si>
    <t>06</t>
  </si>
  <si>
    <t>9900083120</t>
  </si>
  <si>
    <t>Специальные расходы</t>
  </si>
  <si>
    <t>Проведение выборов депутатов муниципального образования</t>
  </si>
  <si>
    <t>Обеспечение проведения выборов и референдумов</t>
  </si>
  <si>
    <t>880</t>
  </si>
  <si>
    <t>Исполнение судебных актов Российской Федерации и мировых соглашений по возмещению причиненного вреда</t>
  </si>
  <si>
    <t>831</t>
  </si>
  <si>
    <t>9900000031</t>
  </si>
  <si>
    <t>9900062910</t>
  </si>
  <si>
    <t>Создание резервов материальных ресурсов для предупреждения и ликвидации чрезвычайных ситуаций</t>
  </si>
  <si>
    <t>Приложение № 5                                                                     к решению Совета депутатов Кременкульского сельского поселения от "22" декабря 2023 г.№ 354 "О бюджете Кременкульского сельского поселения на 2024 год и плановый период 2025 и 2026 годов"</t>
  </si>
  <si>
    <t>Приложение 2                                                                                                                                 к решению Совета депутатов Кременкульского сельского поселения от "__" ___ 2024 г. №  ___ "О внесении изменений в решение Совета депутатов Кременкульского сельского поселения от 22.12.2023г. № 354 "О бюджете Кременкульского сельского поселения на 2024 год и плановый период 2025 и 2026 годов"</t>
  </si>
  <si>
    <t>243</t>
  </si>
  <si>
    <t>Закупка товаров, работ, услуг в целях капитального ремонта государственного (муниципального)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</si>
</sst>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0" fontId="1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4" fontId="0" fillId="0" borderId="0" xfId="0" applyNumberFormat="1"/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58"/>
  <sheetViews>
    <sheetView tabSelected="1" topLeftCell="A139" zoomScale="75" zoomScaleNormal="75" workbookViewId="0">
      <selection activeCell="A76" sqref="A76"/>
    </sheetView>
  </sheetViews>
  <sheetFormatPr defaultRowHeight="12.75" x14ac:dyDescent="0.2"/>
  <cols>
    <col min="1" max="1" width="53.5703125" customWidth="1"/>
    <col min="2" max="2" width="7.42578125" customWidth="1"/>
    <col min="3" max="3" width="6" customWidth="1"/>
    <col min="4" max="4" width="6.7109375" customWidth="1"/>
    <col min="5" max="5" width="14.28515625" customWidth="1"/>
    <col min="6" max="6" width="7.140625" customWidth="1"/>
    <col min="7" max="7" width="21" customWidth="1"/>
    <col min="8" max="8" width="13.85546875" bestFit="1" customWidth="1"/>
  </cols>
  <sheetData>
    <row r="1" spans="1:8" ht="93" customHeight="1" x14ac:dyDescent="0.2">
      <c r="B1" s="33" t="s">
        <v>156</v>
      </c>
      <c r="C1" s="34"/>
      <c r="D1" s="34"/>
      <c r="E1" s="34"/>
      <c r="F1" s="34"/>
      <c r="G1" s="34"/>
    </row>
    <row r="2" spans="1:8" ht="73.5" customHeight="1" x14ac:dyDescent="0.2">
      <c r="A2" s="1"/>
      <c r="B2" s="26"/>
      <c r="C2" s="36" t="s">
        <v>155</v>
      </c>
      <c r="D2" s="36"/>
      <c r="E2" s="36"/>
      <c r="F2" s="36"/>
      <c r="G2" s="36"/>
    </row>
    <row r="3" spans="1:8" ht="6" customHeight="1" x14ac:dyDescent="0.2"/>
    <row r="4" spans="1:8" ht="55.5" customHeight="1" x14ac:dyDescent="0.2">
      <c r="A4" s="37" t="s">
        <v>129</v>
      </c>
      <c r="B4" s="37"/>
      <c r="C4" s="37"/>
      <c r="D4" s="37"/>
      <c r="E4" s="37"/>
      <c r="F4" s="37"/>
      <c r="G4" s="37"/>
    </row>
    <row r="6" spans="1:8" ht="14.25" x14ac:dyDescent="0.2">
      <c r="A6" s="38" t="s">
        <v>0</v>
      </c>
      <c r="B6" s="38"/>
      <c r="C6" s="38"/>
      <c r="D6" s="10"/>
      <c r="E6" s="39" t="s">
        <v>1</v>
      </c>
      <c r="F6" s="39"/>
      <c r="G6" s="39"/>
    </row>
    <row r="7" spans="1:8" ht="15" customHeight="1" x14ac:dyDescent="0.2">
      <c r="A7" s="40" t="s">
        <v>3</v>
      </c>
      <c r="B7" s="40"/>
      <c r="C7" s="42"/>
      <c r="D7" s="42"/>
      <c r="E7" s="42"/>
      <c r="F7" s="42"/>
      <c r="G7" s="43">
        <v>2024</v>
      </c>
      <c r="H7" s="35"/>
    </row>
    <row r="8" spans="1:8" ht="57.75" x14ac:dyDescent="0.2">
      <c r="A8" s="41"/>
      <c r="B8" s="40"/>
      <c r="C8" s="8" t="s">
        <v>81</v>
      </c>
      <c r="D8" s="8" t="s">
        <v>82</v>
      </c>
      <c r="E8" s="9" t="s">
        <v>82</v>
      </c>
      <c r="F8" s="9" t="s">
        <v>83</v>
      </c>
      <c r="G8" s="43"/>
      <c r="H8" s="35"/>
    </row>
    <row r="9" spans="1:8" ht="15" x14ac:dyDescent="0.2">
      <c r="A9" s="2" t="s">
        <v>4</v>
      </c>
      <c r="B9" s="2"/>
      <c r="C9" s="2" t="s">
        <v>87</v>
      </c>
      <c r="D9" s="2"/>
      <c r="E9" s="2" t="s">
        <v>5</v>
      </c>
      <c r="F9" s="2" t="s">
        <v>6</v>
      </c>
      <c r="G9" s="2" t="s">
        <v>2</v>
      </c>
    </row>
    <row r="10" spans="1:8" ht="15" x14ac:dyDescent="0.25">
      <c r="A10" s="3" t="s">
        <v>7</v>
      </c>
      <c r="B10" s="4" t="s">
        <v>126</v>
      </c>
      <c r="C10" s="4" t="s">
        <v>8</v>
      </c>
      <c r="D10" s="4"/>
      <c r="E10" s="4"/>
      <c r="F10" s="4"/>
      <c r="G10" s="25">
        <f>SUM(G11+G50+G59+G72+G88+G120+G126+G130+G134+G139)</f>
        <v>206379709.77000001</v>
      </c>
      <c r="H10" s="32"/>
    </row>
    <row r="11" spans="1:8" ht="15" x14ac:dyDescent="0.25">
      <c r="A11" s="3" t="s">
        <v>88</v>
      </c>
      <c r="B11" s="4" t="s">
        <v>126</v>
      </c>
      <c r="C11" s="4" t="s">
        <v>89</v>
      </c>
      <c r="D11" s="4" t="s">
        <v>90</v>
      </c>
      <c r="E11" s="4"/>
      <c r="F11" s="4"/>
      <c r="G11" s="5">
        <f>SUM(G12+G17+G21+G32+G35+G39)</f>
        <v>42954953.649999999</v>
      </c>
    </row>
    <row r="12" spans="1:8" ht="45" x14ac:dyDescent="0.25">
      <c r="A12" s="11" t="s">
        <v>9</v>
      </c>
      <c r="B12" s="18" t="s">
        <v>126</v>
      </c>
      <c r="C12" s="18" t="s">
        <v>89</v>
      </c>
      <c r="D12" s="19" t="s">
        <v>91</v>
      </c>
      <c r="E12" s="19"/>
      <c r="F12" s="19"/>
      <c r="G12" s="5">
        <f>G13</f>
        <v>2825569.23</v>
      </c>
    </row>
    <row r="13" spans="1:8" ht="15" x14ac:dyDescent="0.25">
      <c r="A13" s="11" t="s">
        <v>137</v>
      </c>
      <c r="B13" s="18" t="s">
        <v>126</v>
      </c>
      <c r="C13" s="18" t="s">
        <v>89</v>
      </c>
      <c r="D13" s="19" t="s">
        <v>91</v>
      </c>
      <c r="E13" s="19" t="s">
        <v>138</v>
      </c>
      <c r="F13" s="19"/>
      <c r="G13" s="5">
        <f>G15+G16</f>
        <v>2825569.23</v>
      </c>
    </row>
    <row r="14" spans="1:8" ht="15" x14ac:dyDescent="0.25">
      <c r="A14" s="11" t="s">
        <v>10</v>
      </c>
      <c r="B14" s="18" t="s">
        <v>126</v>
      </c>
      <c r="C14" s="18" t="s">
        <v>89</v>
      </c>
      <c r="D14" s="19" t="s">
        <v>91</v>
      </c>
      <c r="E14" s="18" t="s">
        <v>58</v>
      </c>
      <c r="F14" s="19"/>
      <c r="G14" s="23">
        <f>G15+G16</f>
        <v>2825569.23</v>
      </c>
    </row>
    <row r="15" spans="1:8" ht="28.5" x14ac:dyDescent="0.2">
      <c r="A15" s="7" t="s">
        <v>12</v>
      </c>
      <c r="B15" s="20" t="s">
        <v>126</v>
      </c>
      <c r="C15" s="20" t="s">
        <v>89</v>
      </c>
      <c r="D15" s="20" t="s">
        <v>91</v>
      </c>
      <c r="E15" s="20" t="s">
        <v>58</v>
      </c>
      <c r="F15" s="20" t="s">
        <v>11</v>
      </c>
      <c r="G15" s="24">
        <v>2170765</v>
      </c>
    </row>
    <row r="16" spans="1:8" ht="57" x14ac:dyDescent="0.2">
      <c r="A16" s="7" t="s">
        <v>14</v>
      </c>
      <c r="B16" s="20" t="s">
        <v>126</v>
      </c>
      <c r="C16" s="20" t="s">
        <v>89</v>
      </c>
      <c r="D16" s="20" t="s">
        <v>91</v>
      </c>
      <c r="E16" s="20" t="s">
        <v>58</v>
      </c>
      <c r="F16" s="20" t="s">
        <v>13</v>
      </c>
      <c r="G16" s="24">
        <v>654804.23</v>
      </c>
    </row>
    <row r="17" spans="1:7" ht="15" x14ac:dyDescent="0.25">
      <c r="A17" s="11" t="s">
        <v>137</v>
      </c>
      <c r="B17" s="20" t="s">
        <v>126</v>
      </c>
      <c r="C17" s="18" t="s">
        <v>89</v>
      </c>
      <c r="D17" s="19" t="s">
        <v>92</v>
      </c>
      <c r="E17" s="19" t="s">
        <v>138</v>
      </c>
      <c r="F17" s="19"/>
      <c r="G17" s="5">
        <f>SUM(G18)</f>
        <v>500000</v>
      </c>
    </row>
    <row r="18" spans="1:7" ht="60" x14ac:dyDescent="0.25">
      <c r="A18" s="17" t="s">
        <v>121</v>
      </c>
      <c r="B18" s="20" t="s">
        <v>126</v>
      </c>
      <c r="C18" s="20" t="s">
        <v>89</v>
      </c>
      <c r="D18" s="20" t="s">
        <v>92</v>
      </c>
      <c r="E18" s="20" t="s">
        <v>59</v>
      </c>
      <c r="F18" s="20"/>
      <c r="G18" s="24">
        <f>SUM(G19)</f>
        <v>500000</v>
      </c>
    </row>
    <row r="19" spans="1:7" ht="42.75" x14ac:dyDescent="0.2">
      <c r="A19" s="7" t="s">
        <v>21</v>
      </c>
      <c r="B19" s="20" t="s">
        <v>126</v>
      </c>
      <c r="C19" s="20" t="s">
        <v>89</v>
      </c>
      <c r="D19" s="20" t="s">
        <v>92</v>
      </c>
      <c r="E19" s="20" t="s">
        <v>59</v>
      </c>
      <c r="F19" s="20" t="s">
        <v>20</v>
      </c>
      <c r="G19" s="24">
        <v>500000</v>
      </c>
    </row>
    <row r="20" spans="1:7" ht="60" x14ac:dyDescent="0.25">
      <c r="A20" s="11" t="s">
        <v>15</v>
      </c>
      <c r="B20" s="20" t="s">
        <v>126</v>
      </c>
      <c r="C20" s="18" t="s">
        <v>89</v>
      </c>
      <c r="D20" s="18" t="s">
        <v>93</v>
      </c>
      <c r="E20" s="18"/>
      <c r="F20" s="18"/>
      <c r="G20" s="5">
        <f>G21</f>
        <v>36353617.93</v>
      </c>
    </row>
    <row r="21" spans="1:7" ht="15" x14ac:dyDescent="0.25">
      <c r="A21" s="11" t="s">
        <v>137</v>
      </c>
      <c r="B21" s="20" t="s">
        <v>126</v>
      </c>
      <c r="C21" s="18" t="s">
        <v>89</v>
      </c>
      <c r="D21" s="18" t="s">
        <v>93</v>
      </c>
      <c r="E21" s="18" t="s">
        <v>138</v>
      </c>
      <c r="F21" s="18"/>
      <c r="G21" s="5">
        <f>G22</f>
        <v>36353617.93</v>
      </c>
    </row>
    <row r="22" spans="1:7" ht="30" x14ac:dyDescent="0.25">
      <c r="A22" s="11" t="s">
        <v>94</v>
      </c>
      <c r="B22" s="20" t="s">
        <v>126</v>
      </c>
      <c r="C22" s="18" t="s">
        <v>89</v>
      </c>
      <c r="D22" s="18" t="s">
        <v>93</v>
      </c>
      <c r="E22" s="18" t="s">
        <v>59</v>
      </c>
      <c r="F22" s="18"/>
      <c r="G22" s="5">
        <f>G23+G24+G25+G26+G27+G28+G29+G30+G31</f>
        <v>36353617.93</v>
      </c>
    </row>
    <row r="23" spans="1:7" ht="28.5" x14ac:dyDescent="0.2">
      <c r="A23" s="7" t="s">
        <v>12</v>
      </c>
      <c r="B23" s="20" t="s">
        <v>126</v>
      </c>
      <c r="C23" s="20" t="s">
        <v>89</v>
      </c>
      <c r="D23" s="20" t="s">
        <v>93</v>
      </c>
      <c r="E23" s="20" t="s">
        <v>59</v>
      </c>
      <c r="F23" s="20" t="s">
        <v>11</v>
      </c>
      <c r="G23" s="24">
        <v>21412000</v>
      </c>
    </row>
    <row r="24" spans="1:7" ht="42.75" x14ac:dyDescent="0.2">
      <c r="A24" s="7" t="s">
        <v>17</v>
      </c>
      <c r="B24" s="20" t="s">
        <v>126</v>
      </c>
      <c r="C24" s="20" t="s">
        <v>89</v>
      </c>
      <c r="D24" s="20" t="s">
        <v>93</v>
      </c>
      <c r="E24" s="20" t="s">
        <v>59</v>
      </c>
      <c r="F24" s="20" t="s">
        <v>16</v>
      </c>
      <c r="G24" s="24">
        <v>100000</v>
      </c>
    </row>
    <row r="25" spans="1:7" ht="57" x14ac:dyDescent="0.2">
      <c r="A25" s="7" t="s">
        <v>14</v>
      </c>
      <c r="B25" s="20" t="s">
        <v>126</v>
      </c>
      <c r="C25" s="20" t="s">
        <v>89</v>
      </c>
      <c r="D25" s="20" t="s">
        <v>93</v>
      </c>
      <c r="E25" s="20" t="s">
        <v>59</v>
      </c>
      <c r="F25" s="20" t="s">
        <v>13</v>
      </c>
      <c r="G25" s="24">
        <v>6377495.7699999996</v>
      </c>
    </row>
    <row r="26" spans="1:7" ht="28.5" x14ac:dyDescent="0.2">
      <c r="A26" s="7" t="s">
        <v>19</v>
      </c>
      <c r="B26" s="20" t="s">
        <v>126</v>
      </c>
      <c r="C26" s="20" t="s">
        <v>89</v>
      </c>
      <c r="D26" s="20" t="s">
        <v>93</v>
      </c>
      <c r="E26" s="20" t="s">
        <v>59</v>
      </c>
      <c r="F26" s="20" t="s">
        <v>18</v>
      </c>
      <c r="G26" s="24">
        <v>1627602.16</v>
      </c>
    </row>
    <row r="27" spans="1:7" ht="42.75" x14ac:dyDescent="0.2">
      <c r="A27" s="7" t="s">
        <v>21</v>
      </c>
      <c r="B27" s="20" t="s">
        <v>126</v>
      </c>
      <c r="C27" s="20" t="s">
        <v>89</v>
      </c>
      <c r="D27" s="20" t="s">
        <v>93</v>
      </c>
      <c r="E27" s="20" t="s">
        <v>59</v>
      </c>
      <c r="F27" s="20" t="s">
        <v>20</v>
      </c>
      <c r="G27" s="24">
        <v>6001520</v>
      </c>
    </row>
    <row r="28" spans="1:7" ht="14.25" x14ac:dyDescent="0.2">
      <c r="A28" s="7" t="s">
        <v>85</v>
      </c>
      <c r="B28" s="20" t="s">
        <v>126</v>
      </c>
      <c r="C28" s="20" t="s">
        <v>89</v>
      </c>
      <c r="D28" s="20" t="s">
        <v>93</v>
      </c>
      <c r="E28" s="20" t="s">
        <v>59</v>
      </c>
      <c r="F28" s="20" t="s">
        <v>84</v>
      </c>
      <c r="G28" s="24">
        <v>655000</v>
      </c>
    </row>
    <row r="29" spans="1:7" ht="28.5" x14ac:dyDescent="0.2">
      <c r="A29" s="7" t="s">
        <v>23</v>
      </c>
      <c r="B29" s="20" t="s">
        <v>126</v>
      </c>
      <c r="C29" s="20" t="s">
        <v>89</v>
      </c>
      <c r="D29" s="20" t="s">
        <v>93</v>
      </c>
      <c r="E29" s="20" t="s">
        <v>59</v>
      </c>
      <c r="F29" s="20" t="s">
        <v>22</v>
      </c>
      <c r="G29" s="24">
        <v>50000</v>
      </c>
    </row>
    <row r="30" spans="1:7" ht="14.25" x14ac:dyDescent="0.2">
      <c r="A30" s="7" t="s">
        <v>25</v>
      </c>
      <c r="B30" s="20" t="s">
        <v>126</v>
      </c>
      <c r="C30" s="20" t="s">
        <v>89</v>
      </c>
      <c r="D30" s="20" t="s">
        <v>93</v>
      </c>
      <c r="E30" s="20" t="s">
        <v>59</v>
      </c>
      <c r="F30" s="20" t="s">
        <v>24</v>
      </c>
      <c r="G30" s="24">
        <v>130000</v>
      </c>
    </row>
    <row r="31" spans="1:7" ht="14.25" x14ac:dyDescent="0.2">
      <c r="A31" s="7" t="s">
        <v>27</v>
      </c>
      <c r="B31" s="20" t="s">
        <v>126</v>
      </c>
      <c r="C31" s="20" t="s">
        <v>89</v>
      </c>
      <c r="D31" s="20" t="s">
        <v>93</v>
      </c>
      <c r="E31" s="20" t="s">
        <v>59</v>
      </c>
      <c r="F31" s="20" t="s">
        <v>26</v>
      </c>
      <c r="G31" s="24">
        <v>0</v>
      </c>
    </row>
    <row r="32" spans="1:7" ht="37.5" customHeight="1" x14ac:dyDescent="0.2">
      <c r="A32" s="7" t="s">
        <v>148</v>
      </c>
      <c r="B32" s="20" t="s">
        <v>126</v>
      </c>
      <c r="C32" s="20" t="s">
        <v>89</v>
      </c>
      <c r="D32" s="20" t="s">
        <v>123</v>
      </c>
      <c r="E32" s="20"/>
      <c r="F32" s="20"/>
      <c r="G32" s="24">
        <f>SUM(G33)</f>
        <v>975592.5</v>
      </c>
    </row>
    <row r="33" spans="1:7" ht="28.5" x14ac:dyDescent="0.2">
      <c r="A33" s="7" t="s">
        <v>147</v>
      </c>
      <c r="B33" s="20" t="s">
        <v>126</v>
      </c>
      <c r="C33" s="20" t="s">
        <v>89</v>
      </c>
      <c r="D33" s="20" t="s">
        <v>123</v>
      </c>
      <c r="E33" s="20" t="s">
        <v>80</v>
      </c>
      <c r="F33" s="20"/>
      <c r="G33" s="24">
        <f>SUM(G34)</f>
        <v>975592.5</v>
      </c>
    </row>
    <row r="34" spans="1:7" ht="14.25" x14ac:dyDescent="0.2">
      <c r="A34" s="7" t="s">
        <v>146</v>
      </c>
      <c r="B34" s="20" t="s">
        <v>126</v>
      </c>
      <c r="C34" s="20" t="s">
        <v>89</v>
      </c>
      <c r="D34" s="20" t="s">
        <v>123</v>
      </c>
      <c r="E34" s="20" t="s">
        <v>80</v>
      </c>
      <c r="F34" s="20" t="s">
        <v>149</v>
      </c>
      <c r="G34" s="24">
        <v>975592.5</v>
      </c>
    </row>
    <row r="35" spans="1:7" ht="15" x14ac:dyDescent="0.25">
      <c r="A35" s="11" t="s">
        <v>120</v>
      </c>
      <c r="B35" s="20" t="s">
        <v>126</v>
      </c>
      <c r="C35" s="18" t="s">
        <v>89</v>
      </c>
      <c r="D35" s="18" t="s">
        <v>108</v>
      </c>
      <c r="E35" s="18"/>
      <c r="F35" s="18"/>
      <c r="G35" s="5">
        <f>SUM(G36)</f>
        <v>0</v>
      </c>
    </row>
    <row r="36" spans="1:7" ht="15" x14ac:dyDescent="0.2">
      <c r="A36" s="11" t="s">
        <v>137</v>
      </c>
      <c r="B36" s="20" t="s">
        <v>126</v>
      </c>
      <c r="C36" s="19" t="s">
        <v>89</v>
      </c>
      <c r="D36" s="19" t="s">
        <v>108</v>
      </c>
      <c r="E36" s="19" t="s">
        <v>138</v>
      </c>
      <c r="F36" s="19"/>
      <c r="G36" s="23">
        <f>SUM(G37)</f>
        <v>0</v>
      </c>
    </row>
    <row r="37" spans="1:7" ht="28.5" x14ac:dyDescent="0.2">
      <c r="A37" s="7" t="s">
        <v>119</v>
      </c>
      <c r="B37" s="20" t="s">
        <v>126</v>
      </c>
      <c r="C37" s="20" t="s">
        <v>89</v>
      </c>
      <c r="D37" s="20" t="s">
        <v>108</v>
      </c>
      <c r="E37" s="21" t="s">
        <v>80</v>
      </c>
      <c r="F37" s="20"/>
      <c r="G37" s="24">
        <f>G38</f>
        <v>0</v>
      </c>
    </row>
    <row r="38" spans="1:7" ht="14.25" x14ac:dyDescent="0.2">
      <c r="A38" s="7" t="s">
        <v>116</v>
      </c>
      <c r="B38" s="20" t="s">
        <v>126</v>
      </c>
      <c r="C38" s="20" t="s">
        <v>89</v>
      </c>
      <c r="D38" s="20" t="s">
        <v>108</v>
      </c>
      <c r="E38" s="21" t="s">
        <v>117</v>
      </c>
      <c r="F38" s="20" t="s">
        <v>118</v>
      </c>
      <c r="G38" s="24">
        <v>0</v>
      </c>
    </row>
    <row r="39" spans="1:7" ht="15" x14ac:dyDescent="0.25">
      <c r="A39" s="11" t="s">
        <v>28</v>
      </c>
      <c r="B39" s="18" t="s">
        <v>126</v>
      </c>
      <c r="C39" s="18" t="s">
        <v>89</v>
      </c>
      <c r="D39" s="18" t="s">
        <v>95</v>
      </c>
      <c r="E39" s="18"/>
      <c r="F39" s="18"/>
      <c r="G39" s="5">
        <f>G40</f>
        <v>2300173.9900000002</v>
      </c>
    </row>
    <row r="40" spans="1:7" ht="24.75" customHeight="1" x14ac:dyDescent="0.25">
      <c r="A40" s="11" t="s">
        <v>137</v>
      </c>
      <c r="B40" s="18" t="s">
        <v>126</v>
      </c>
      <c r="C40" s="18" t="s">
        <v>89</v>
      </c>
      <c r="D40" s="18" t="s">
        <v>95</v>
      </c>
      <c r="E40" s="18" t="s">
        <v>138</v>
      </c>
      <c r="F40" s="18"/>
      <c r="G40" s="5">
        <f>G41+G46+G44+G48</f>
        <v>2300173.9900000002</v>
      </c>
    </row>
    <row r="41" spans="1:7" ht="44.25" customHeight="1" x14ac:dyDescent="0.25">
      <c r="A41" s="11" t="s">
        <v>29</v>
      </c>
      <c r="B41" s="18" t="s">
        <v>126</v>
      </c>
      <c r="C41" s="18" t="s">
        <v>89</v>
      </c>
      <c r="D41" s="18" t="s">
        <v>95</v>
      </c>
      <c r="E41" s="18" t="s">
        <v>60</v>
      </c>
      <c r="F41" s="18"/>
      <c r="G41" s="5">
        <f>SUM(G42:G43)</f>
        <v>292983.58</v>
      </c>
    </row>
    <row r="42" spans="1:7" ht="14.25" x14ac:dyDescent="0.2">
      <c r="A42" s="7" t="s">
        <v>31</v>
      </c>
      <c r="B42" s="20" t="s">
        <v>126</v>
      </c>
      <c r="C42" s="20" t="s">
        <v>89</v>
      </c>
      <c r="D42" s="20" t="s">
        <v>95</v>
      </c>
      <c r="E42" s="20" t="s">
        <v>60</v>
      </c>
      <c r="F42" s="20" t="s">
        <v>30</v>
      </c>
      <c r="G42" s="24">
        <v>285006</v>
      </c>
    </row>
    <row r="43" spans="1:7" ht="14.25" x14ac:dyDescent="0.2">
      <c r="A43" s="7" t="s">
        <v>31</v>
      </c>
      <c r="B43" s="20" t="s">
        <v>126</v>
      </c>
      <c r="C43" s="20" t="s">
        <v>89</v>
      </c>
      <c r="D43" s="20" t="s">
        <v>95</v>
      </c>
      <c r="E43" s="20" t="s">
        <v>152</v>
      </c>
      <c r="F43" s="20" t="s">
        <v>30</v>
      </c>
      <c r="G43" s="24">
        <v>7977.58</v>
      </c>
    </row>
    <row r="44" spans="1:7" ht="90" x14ac:dyDescent="0.2">
      <c r="A44" s="11" t="s">
        <v>135</v>
      </c>
      <c r="B44" s="20" t="s">
        <v>126</v>
      </c>
      <c r="C44" s="20" t="s">
        <v>89</v>
      </c>
      <c r="D44" s="20" t="s">
        <v>95</v>
      </c>
      <c r="E44" s="20" t="s">
        <v>136</v>
      </c>
      <c r="F44" s="20" t="s">
        <v>20</v>
      </c>
      <c r="G44" s="24">
        <f>SUM(G45)</f>
        <v>310000</v>
      </c>
    </row>
    <row r="45" spans="1:7" ht="42.75" x14ac:dyDescent="0.2">
      <c r="A45" s="7" t="s">
        <v>21</v>
      </c>
      <c r="B45" s="20" t="s">
        <v>126</v>
      </c>
      <c r="C45" s="20" t="s">
        <v>89</v>
      </c>
      <c r="D45" s="20" t="s">
        <v>95</v>
      </c>
      <c r="E45" s="20" t="s">
        <v>136</v>
      </c>
      <c r="F45" s="20" t="s">
        <v>20</v>
      </c>
      <c r="G45" s="24">
        <v>310000</v>
      </c>
    </row>
    <row r="46" spans="1:7" ht="60" x14ac:dyDescent="0.25">
      <c r="A46" s="11" t="s">
        <v>32</v>
      </c>
      <c r="B46" s="18" t="s">
        <v>126</v>
      </c>
      <c r="C46" s="18" t="s">
        <v>89</v>
      </c>
      <c r="D46" s="18" t="s">
        <v>95</v>
      </c>
      <c r="E46" s="18" t="s">
        <v>61</v>
      </c>
      <c r="F46" s="18"/>
      <c r="G46" s="5">
        <f>G47</f>
        <v>3044</v>
      </c>
    </row>
    <row r="47" spans="1:7" ht="42.75" x14ac:dyDescent="0.2">
      <c r="A47" s="7" t="s">
        <v>21</v>
      </c>
      <c r="B47" s="20" t="s">
        <v>126</v>
      </c>
      <c r="C47" s="20" t="s">
        <v>89</v>
      </c>
      <c r="D47" s="20" t="s">
        <v>95</v>
      </c>
      <c r="E47" s="20" t="s">
        <v>61</v>
      </c>
      <c r="F47" s="20" t="s">
        <v>20</v>
      </c>
      <c r="G47" s="24">
        <v>3044</v>
      </c>
    </row>
    <row r="48" spans="1:7" ht="30" x14ac:dyDescent="0.25">
      <c r="A48" s="11" t="s">
        <v>96</v>
      </c>
      <c r="B48" s="18" t="s">
        <v>126</v>
      </c>
      <c r="C48" s="18" t="s">
        <v>89</v>
      </c>
      <c r="D48" s="18" t="s">
        <v>95</v>
      </c>
      <c r="E48" s="18" t="s">
        <v>59</v>
      </c>
      <c r="F48" s="18"/>
      <c r="G48" s="5">
        <f>G49</f>
        <v>1694146.41</v>
      </c>
    </row>
    <row r="49" spans="1:7" ht="42.75" x14ac:dyDescent="0.2">
      <c r="A49" s="7" t="s">
        <v>21</v>
      </c>
      <c r="B49" s="20" t="s">
        <v>126</v>
      </c>
      <c r="C49" s="20" t="s">
        <v>89</v>
      </c>
      <c r="D49" s="20" t="s">
        <v>95</v>
      </c>
      <c r="E49" s="20" t="s">
        <v>59</v>
      </c>
      <c r="F49" s="20" t="s">
        <v>20</v>
      </c>
      <c r="G49" s="24">
        <v>1694146.41</v>
      </c>
    </row>
    <row r="50" spans="1:7" ht="15" x14ac:dyDescent="0.25">
      <c r="A50" s="11" t="s">
        <v>97</v>
      </c>
      <c r="B50" s="18" t="s">
        <v>126</v>
      </c>
      <c r="C50" s="18" t="s">
        <v>91</v>
      </c>
      <c r="D50" s="18" t="s">
        <v>90</v>
      </c>
      <c r="E50" s="18"/>
      <c r="F50" s="18"/>
      <c r="G50" s="5">
        <f t="shared" ref="G50:G52" si="0">G51</f>
        <v>790789</v>
      </c>
    </row>
    <row r="51" spans="1:7" ht="15" x14ac:dyDescent="0.25">
      <c r="A51" s="11" t="s">
        <v>33</v>
      </c>
      <c r="B51" s="18" t="s">
        <v>126</v>
      </c>
      <c r="C51" s="18" t="s">
        <v>91</v>
      </c>
      <c r="D51" s="18" t="s">
        <v>92</v>
      </c>
      <c r="E51" s="18"/>
      <c r="F51" s="18"/>
      <c r="G51" s="5">
        <f t="shared" si="0"/>
        <v>790789</v>
      </c>
    </row>
    <row r="52" spans="1:7" ht="15" x14ac:dyDescent="0.25">
      <c r="A52" s="11" t="s">
        <v>137</v>
      </c>
      <c r="B52" s="18" t="s">
        <v>126</v>
      </c>
      <c r="C52" s="18" t="s">
        <v>91</v>
      </c>
      <c r="D52" s="18" t="s">
        <v>92</v>
      </c>
      <c r="E52" s="18" t="s">
        <v>138</v>
      </c>
      <c r="F52" s="18"/>
      <c r="G52" s="5">
        <f t="shared" si="0"/>
        <v>790789</v>
      </c>
    </row>
    <row r="53" spans="1:7" ht="45" x14ac:dyDescent="0.25">
      <c r="A53" s="11" t="s">
        <v>34</v>
      </c>
      <c r="B53" s="18" t="s">
        <v>126</v>
      </c>
      <c r="C53" s="18" t="s">
        <v>91</v>
      </c>
      <c r="D53" s="18" t="s">
        <v>92</v>
      </c>
      <c r="E53" s="18" t="s">
        <v>62</v>
      </c>
      <c r="F53" s="18"/>
      <c r="G53" s="5">
        <f>G54+G55+G56+G57+G58</f>
        <v>790789</v>
      </c>
    </row>
    <row r="54" spans="1:7" ht="28.5" x14ac:dyDescent="0.2">
      <c r="A54" s="7" t="s">
        <v>12</v>
      </c>
      <c r="B54" s="20" t="s">
        <v>126</v>
      </c>
      <c r="C54" s="20" t="s">
        <v>91</v>
      </c>
      <c r="D54" s="20" t="s">
        <v>92</v>
      </c>
      <c r="E54" s="20" t="s">
        <v>62</v>
      </c>
      <c r="F54" s="20" t="s">
        <v>11</v>
      </c>
      <c r="G54" s="24">
        <v>594576</v>
      </c>
    </row>
    <row r="55" spans="1:7" ht="57" x14ac:dyDescent="0.2">
      <c r="A55" s="7" t="s">
        <v>14</v>
      </c>
      <c r="B55" s="20" t="s">
        <v>126</v>
      </c>
      <c r="C55" s="20" t="s">
        <v>91</v>
      </c>
      <c r="D55" s="20" t="s">
        <v>92</v>
      </c>
      <c r="E55" s="20" t="s">
        <v>62</v>
      </c>
      <c r="F55" s="20" t="s">
        <v>13</v>
      </c>
      <c r="G55" s="24">
        <v>179562</v>
      </c>
    </row>
    <row r="56" spans="1:7" ht="28.5" x14ac:dyDescent="0.2">
      <c r="A56" s="7" t="s">
        <v>19</v>
      </c>
      <c r="B56" s="20" t="s">
        <v>126</v>
      </c>
      <c r="C56" s="20" t="s">
        <v>91</v>
      </c>
      <c r="D56" s="20" t="s">
        <v>92</v>
      </c>
      <c r="E56" s="20" t="s">
        <v>62</v>
      </c>
      <c r="F56" s="20" t="s">
        <v>18</v>
      </c>
      <c r="G56" s="24">
        <v>7320</v>
      </c>
    </row>
    <row r="57" spans="1:7" ht="42.75" x14ac:dyDescent="0.2">
      <c r="A57" s="7" t="s">
        <v>21</v>
      </c>
      <c r="B57" s="20" t="s">
        <v>126</v>
      </c>
      <c r="C57" s="20" t="s">
        <v>91</v>
      </c>
      <c r="D57" s="20" t="s">
        <v>92</v>
      </c>
      <c r="E57" s="20" t="s">
        <v>62</v>
      </c>
      <c r="F57" s="20" t="s">
        <v>20</v>
      </c>
      <c r="G57" s="24">
        <v>3504</v>
      </c>
    </row>
    <row r="58" spans="1:7" ht="14.25" x14ac:dyDescent="0.2">
      <c r="A58" s="7" t="s">
        <v>85</v>
      </c>
      <c r="B58" s="20" t="s">
        <v>126</v>
      </c>
      <c r="C58" s="20" t="s">
        <v>91</v>
      </c>
      <c r="D58" s="20" t="s">
        <v>92</v>
      </c>
      <c r="E58" s="20" t="s">
        <v>62</v>
      </c>
      <c r="F58" s="20" t="s">
        <v>84</v>
      </c>
      <c r="G58" s="24">
        <v>5827</v>
      </c>
    </row>
    <row r="59" spans="1:7" ht="30" x14ac:dyDescent="0.25">
      <c r="A59" s="11" t="s">
        <v>98</v>
      </c>
      <c r="B59" s="18" t="s">
        <v>126</v>
      </c>
      <c r="C59" s="18" t="s">
        <v>92</v>
      </c>
      <c r="D59" s="18" t="s">
        <v>90</v>
      </c>
      <c r="E59" s="18"/>
      <c r="F59" s="18"/>
      <c r="G59" s="5">
        <f>G60+G63</f>
        <v>6313940.2200000007</v>
      </c>
    </row>
    <row r="60" spans="1:7" ht="15" x14ac:dyDescent="0.25">
      <c r="A60" s="11" t="s">
        <v>137</v>
      </c>
      <c r="B60" s="18" t="s">
        <v>126</v>
      </c>
      <c r="C60" s="18" t="s">
        <v>92</v>
      </c>
      <c r="D60" s="18" t="s">
        <v>101</v>
      </c>
      <c r="E60" s="18" t="s">
        <v>138</v>
      </c>
      <c r="F60" s="18"/>
      <c r="G60" s="5">
        <f>SUM(G61)</f>
        <v>1917000</v>
      </c>
    </row>
    <row r="61" spans="1:7" ht="30" x14ac:dyDescent="0.25">
      <c r="A61" s="11" t="s">
        <v>114</v>
      </c>
      <c r="B61" s="18" t="s">
        <v>126</v>
      </c>
      <c r="C61" s="18" t="s">
        <v>92</v>
      </c>
      <c r="D61" s="18" t="s">
        <v>101</v>
      </c>
      <c r="E61" s="18" t="s">
        <v>115</v>
      </c>
      <c r="F61" s="18"/>
      <c r="G61" s="5">
        <f>SUM(G62)</f>
        <v>1917000</v>
      </c>
    </row>
    <row r="62" spans="1:7" ht="42.75" x14ac:dyDescent="0.2">
      <c r="A62" s="7" t="s">
        <v>21</v>
      </c>
      <c r="B62" s="20" t="s">
        <v>126</v>
      </c>
      <c r="C62" s="20" t="s">
        <v>92</v>
      </c>
      <c r="D62" s="20" t="s">
        <v>101</v>
      </c>
      <c r="E62" s="20" t="s">
        <v>115</v>
      </c>
      <c r="F62" s="20" t="s">
        <v>20</v>
      </c>
      <c r="G62" s="24">
        <v>1917000</v>
      </c>
    </row>
    <row r="63" spans="1:7" ht="15" x14ac:dyDescent="0.25">
      <c r="A63" s="11" t="s">
        <v>35</v>
      </c>
      <c r="B63" s="18" t="s">
        <v>126</v>
      </c>
      <c r="C63" s="18" t="s">
        <v>92</v>
      </c>
      <c r="D63" s="18" t="s">
        <v>99</v>
      </c>
      <c r="E63" s="18"/>
      <c r="F63" s="18"/>
      <c r="G63" s="5">
        <f>G64</f>
        <v>4396940.2200000007</v>
      </c>
    </row>
    <row r="64" spans="1:7" ht="15" x14ac:dyDescent="0.25">
      <c r="A64" s="11" t="s">
        <v>137</v>
      </c>
      <c r="B64" s="18" t="s">
        <v>126</v>
      </c>
      <c r="C64" s="18" t="s">
        <v>92</v>
      </c>
      <c r="D64" s="18" t="s">
        <v>99</v>
      </c>
      <c r="E64" s="18" t="s">
        <v>138</v>
      </c>
      <c r="F64" s="18"/>
      <c r="G64" s="5">
        <f>SUM(G68+G65+G70)</f>
        <v>4396940.2200000007</v>
      </c>
    </row>
    <row r="65" spans="1:7" ht="45" x14ac:dyDescent="0.25">
      <c r="A65" s="11" t="s">
        <v>36</v>
      </c>
      <c r="B65" s="18" t="s">
        <v>126</v>
      </c>
      <c r="C65" s="18" t="s">
        <v>92</v>
      </c>
      <c r="D65" s="18" t="s">
        <v>99</v>
      </c>
      <c r="E65" s="18" t="s">
        <v>63</v>
      </c>
      <c r="F65" s="18"/>
      <c r="G65" s="5">
        <f>G66+G67</f>
        <v>2973324.22</v>
      </c>
    </row>
    <row r="66" spans="1:7" ht="42.75" x14ac:dyDescent="0.2">
      <c r="A66" s="7" t="s">
        <v>21</v>
      </c>
      <c r="B66" s="20" t="s">
        <v>126</v>
      </c>
      <c r="C66" s="20" t="s">
        <v>92</v>
      </c>
      <c r="D66" s="20" t="s">
        <v>99</v>
      </c>
      <c r="E66" s="20" t="s">
        <v>63</v>
      </c>
      <c r="F66" s="20" t="s">
        <v>20</v>
      </c>
      <c r="G66" s="24">
        <v>2845864</v>
      </c>
    </row>
    <row r="67" spans="1:7" ht="14.25" x14ac:dyDescent="0.2">
      <c r="A67" s="7" t="s">
        <v>85</v>
      </c>
      <c r="B67" s="20" t="s">
        <v>126</v>
      </c>
      <c r="C67" s="20" t="s">
        <v>92</v>
      </c>
      <c r="D67" s="20" t="s">
        <v>99</v>
      </c>
      <c r="E67" s="20" t="s">
        <v>63</v>
      </c>
      <c r="F67" s="20" t="s">
        <v>84</v>
      </c>
      <c r="G67" s="24">
        <v>127460.22</v>
      </c>
    </row>
    <row r="68" spans="1:7" ht="75" x14ac:dyDescent="0.2">
      <c r="A68" s="11" t="s">
        <v>127</v>
      </c>
      <c r="B68" s="20" t="s">
        <v>126</v>
      </c>
      <c r="C68" s="20" t="s">
        <v>92</v>
      </c>
      <c r="D68" s="20" t="s">
        <v>99</v>
      </c>
      <c r="E68" s="20" t="s">
        <v>128</v>
      </c>
      <c r="F68" s="20"/>
      <c r="G68" s="24">
        <f>SUM(G69)</f>
        <v>923616</v>
      </c>
    </row>
    <row r="69" spans="1:7" ht="42.75" x14ac:dyDescent="0.2">
      <c r="A69" s="7" t="s">
        <v>21</v>
      </c>
      <c r="B69" s="20" t="s">
        <v>126</v>
      </c>
      <c r="C69" s="20" t="s">
        <v>92</v>
      </c>
      <c r="D69" s="20" t="s">
        <v>99</v>
      </c>
      <c r="E69" s="20" t="s">
        <v>128</v>
      </c>
      <c r="F69" s="20" t="s">
        <v>20</v>
      </c>
      <c r="G69" s="24">
        <v>923616</v>
      </c>
    </row>
    <row r="70" spans="1:7" ht="42.75" x14ac:dyDescent="0.2">
      <c r="A70" s="7" t="s">
        <v>154</v>
      </c>
      <c r="B70" s="20" t="s">
        <v>126</v>
      </c>
      <c r="C70" s="20" t="s">
        <v>92</v>
      </c>
      <c r="D70" s="20" t="s">
        <v>99</v>
      </c>
      <c r="E70" s="20" t="s">
        <v>153</v>
      </c>
      <c r="F70" s="20"/>
      <c r="G70" s="24">
        <f>SUM(G71)</f>
        <v>500000</v>
      </c>
    </row>
    <row r="71" spans="1:7" ht="42.75" x14ac:dyDescent="0.2">
      <c r="A71" s="7" t="s">
        <v>21</v>
      </c>
      <c r="B71" s="20" t="s">
        <v>126</v>
      </c>
      <c r="C71" s="20" t="s">
        <v>92</v>
      </c>
      <c r="D71" s="20" t="s">
        <v>99</v>
      </c>
      <c r="E71" s="20" t="s">
        <v>153</v>
      </c>
      <c r="F71" s="20" t="s">
        <v>20</v>
      </c>
      <c r="G71" s="24">
        <v>500000</v>
      </c>
    </row>
    <row r="72" spans="1:7" ht="15" x14ac:dyDescent="0.25">
      <c r="A72" s="11" t="s">
        <v>100</v>
      </c>
      <c r="B72" s="18" t="s">
        <v>126</v>
      </c>
      <c r="C72" s="18" t="s">
        <v>93</v>
      </c>
      <c r="D72" s="18" t="s">
        <v>90</v>
      </c>
      <c r="E72" s="18"/>
      <c r="F72" s="18"/>
      <c r="G72" s="5">
        <f>G73+G82</f>
        <v>67872099.289999992</v>
      </c>
    </row>
    <row r="73" spans="1:7" ht="15" x14ac:dyDescent="0.25">
      <c r="A73" s="11" t="s">
        <v>37</v>
      </c>
      <c r="B73" s="18" t="s">
        <v>126</v>
      </c>
      <c r="C73" s="18" t="s">
        <v>93</v>
      </c>
      <c r="D73" s="18" t="s">
        <v>101</v>
      </c>
      <c r="E73" s="18"/>
      <c r="F73" s="18"/>
      <c r="G73" s="5">
        <f>G74</f>
        <v>67372099.289999992</v>
      </c>
    </row>
    <row r="74" spans="1:7" ht="15" x14ac:dyDescent="0.25">
      <c r="A74" s="11" t="s">
        <v>137</v>
      </c>
      <c r="B74" s="18" t="s">
        <v>126</v>
      </c>
      <c r="C74" s="18" t="s">
        <v>93</v>
      </c>
      <c r="D74" s="18" t="s">
        <v>101</v>
      </c>
      <c r="E74" s="18" t="s">
        <v>138</v>
      </c>
      <c r="F74" s="18"/>
      <c r="G74" s="5">
        <f>G75+G79</f>
        <v>67372099.289999992</v>
      </c>
    </row>
    <row r="75" spans="1:7" ht="90" x14ac:dyDescent="0.25">
      <c r="A75" s="11" t="s">
        <v>38</v>
      </c>
      <c r="B75" s="18" t="s">
        <v>126</v>
      </c>
      <c r="C75" s="18" t="s">
        <v>93</v>
      </c>
      <c r="D75" s="18" t="s">
        <v>101</v>
      </c>
      <c r="E75" s="18" t="s">
        <v>64</v>
      </c>
      <c r="F75" s="18"/>
      <c r="G75" s="5">
        <f>G76+G77+G78</f>
        <v>40180109.479999997</v>
      </c>
    </row>
    <row r="76" spans="1:7" ht="42.75" x14ac:dyDescent="0.2">
      <c r="A76" s="7" t="s">
        <v>158</v>
      </c>
      <c r="B76" s="20" t="s">
        <v>126</v>
      </c>
      <c r="C76" s="20" t="s">
        <v>93</v>
      </c>
      <c r="D76" s="20" t="s">
        <v>101</v>
      </c>
      <c r="E76" s="20" t="s">
        <v>64</v>
      </c>
      <c r="F76" s="20" t="s">
        <v>157</v>
      </c>
      <c r="G76" s="24">
        <v>595000</v>
      </c>
    </row>
    <row r="77" spans="1:7" ht="42.75" x14ac:dyDescent="0.2">
      <c r="A77" s="7" t="s">
        <v>21</v>
      </c>
      <c r="B77" s="20" t="s">
        <v>126</v>
      </c>
      <c r="C77" s="20" t="s">
        <v>93</v>
      </c>
      <c r="D77" s="20" t="s">
        <v>101</v>
      </c>
      <c r="E77" s="20" t="s">
        <v>64</v>
      </c>
      <c r="F77" s="20" t="s">
        <v>20</v>
      </c>
      <c r="G77" s="24">
        <v>39200040.979999997</v>
      </c>
    </row>
    <row r="78" spans="1:7" ht="42.75" x14ac:dyDescent="0.2">
      <c r="A78" s="7" t="s">
        <v>150</v>
      </c>
      <c r="B78" s="20" t="s">
        <v>126</v>
      </c>
      <c r="C78" s="20" t="s">
        <v>93</v>
      </c>
      <c r="D78" s="20" t="s">
        <v>101</v>
      </c>
      <c r="E78" s="20" t="s">
        <v>64</v>
      </c>
      <c r="F78" s="20" t="s">
        <v>151</v>
      </c>
      <c r="G78" s="24">
        <v>385068.5</v>
      </c>
    </row>
    <row r="79" spans="1:7" ht="60" x14ac:dyDescent="0.25">
      <c r="A79" s="11" t="s">
        <v>39</v>
      </c>
      <c r="B79" s="18" t="s">
        <v>126</v>
      </c>
      <c r="C79" s="18" t="s">
        <v>93</v>
      </c>
      <c r="D79" s="18" t="s">
        <v>101</v>
      </c>
      <c r="E79" s="18" t="s">
        <v>65</v>
      </c>
      <c r="F79" s="18"/>
      <c r="G79" s="5">
        <f>G80+G81</f>
        <v>27191989.809999999</v>
      </c>
    </row>
    <row r="80" spans="1:7" ht="42.75" x14ac:dyDescent="0.2">
      <c r="A80" s="7" t="s">
        <v>21</v>
      </c>
      <c r="B80" s="20" t="s">
        <v>126</v>
      </c>
      <c r="C80" s="20" t="s">
        <v>93</v>
      </c>
      <c r="D80" s="20" t="s">
        <v>101</v>
      </c>
      <c r="E80" s="20" t="s">
        <v>65</v>
      </c>
      <c r="F80" s="20" t="s">
        <v>20</v>
      </c>
      <c r="G80" s="24">
        <v>27131989.809999999</v>
      </c>
    </row>
    <row r="81" spans="1:7" ht="42.75" x14ac:dyDescent="0.2">
      <c r="A81" s="7" t="s">
        <v>150</v>
      </c>
      <c r="B81" s="20" t="s">
        <v>126</v>
      </c>
      <c r="C81" s="20" t="s">
        <v>93</v>
      </c>
      <c r="D81" s="20" t="s">
        <v>101</v>
      </c>
      <c r="E81" s="20" t="s">
        <v>65</v>
      </c>
      <c r="F81" s="20" t="s">
        <v>151</v>
      </c>
      <c r="G81" s="24">
        <v>60000</v>
      </c>
    </row>
    <row r="82" spans="1:7" ht="30" x14ac:dyDescent="0.25">
      <c r="A82" s="11" t="s">
        <v>40</v>
      </c>
      <c r="B82" s="18" t="s">
        <v>126</v>
      </c>
      <c r="C82" s="18" t="s">
        <v>93</v>
      </c>
      <c r="D82" s="18" t="s">
        <v>102</v>
      </c>
      <c r="E82" s="18"/>
      <c r="F82" s="18"/>
      <c r="G82" s="5">
        <f>G83</f>
        <v>500000</v>
      </c>
    </row>
    <row r="83" spans="1:7" ht="15" x14ac:dyDescent="0.25">
      <c r="A83" s="11" t="s">
        <v>137</v>
      </c>
      <c r="B83" s="18" t="s">
        <v>126</v>
      </c>
      <c r="C83" s="18" t="s">
        <v>93</v>
      </c>
      <c r="D83" s="18" t="s">
        <v>102</v>
      </c>
      <c r="E83" s="18" t="s">
        <v>138</v>
      </c>
      <c r="F83" s="18"/>
      <c r="G83" s="5">
        <f>G84+G86</f>
        <v>500000</v>
      </c>
    </row>
    <row r="84" spans="1:7" ht="30" x14ac:dyDescent="0.25">
      <c r="A84" s="11" t="s">
        <v>41</v>
      </c>
      <c r="B84" s="18" t="s">
        <v>126</v>
      </c>
      <c r="C84" s="18" t="s">
        <v>93</v>
      </c>
      <c r="D84" s="18" t="s">
        <v>102</v>
      </c>
      <c r="E84" s="18" t="s">
        <v>66</v>
      </c>
      <c r="F84" s="18"/>
      <c r="G84" s="5">
        <f>G85</f>
        <v>400000</v>
      </c>
    </row>
    <row r="85" spans="1:7" ht="42.75" x14ac:dyDescent="0.2">
      <c r="A85" s="7" t="s">
        <v>21</v>
      </c>
      <c r="B85" s="20" t="s">
        <v>126</v>
      </c>
      <c r="C85" s="20" t="s">
        <v>93</v>
      </c>
      <c r="D85" s="20" t="s">
        <v>102</v>
      </c>
      <c r="E85" s="20" t="s">
        <v>66</v>
      </c>
      <c r="F85" s="20" t="s">
        <v>20</v>
      </c>
      <c r="G85" s="24">
        <v>400000</v>
      </c>
    </row>
    <row r="86" spans="1:7" ht="45" x14ac:dyDescent="0.25">
      <c r="A86" s="11" t="s">
        <v>79</v>
      </c>
      <c r="B86" s="18" t="s">
        <v>126</v>
      </c>
      <c r="C86" s="18" t="s">
        <v>93</v>
      </c>
      <c r="D86" s="18" t="s">
        <v>102</v>
      </c>
      <c r="E86" s="18" t="s">
        <v>78</v>
      </c>
      <c r="F86" s="18"/>
      <c r="G86" s="5">
        <f>G87</f>
        <v>100000</v>
      </c>
    </row>
    <row r="87" spans="1:7" ht="42.75" x14ac:dyDescent="0.2">
      <c r="A87" s="7" t="s">
        <v>21</v>
      </c>
      <c r="B87" s="20" t="s">
        <v>126</v>
      </c>
      <c r="C87" s="20" t="s">
        <v>93</v>
      </c>
      <c r="D87" s="20" t="s">
        <v>102</v>
      </c>
      <c r="E87" s="20" t="s">
        <v>78</v>
      </c>
      <c r="F87" s="20" t="s">
        <v>20</v>
      </c>
      <c r="G87" s="24">
        <v>100000</v>
      </c>
    </row>
    <row r="88" spans="1:7" ht="15" x14ac:dyDescent="0.25">
      <c r="A88" s="11" t="s">
        <v>103</v>
      </c>
      <c r="B88" s="18" t="s">
        <v>126</v>
      </c>
      <c r="C88" s="18" t="s">
        <v>104</v>
      </c>
      <c r="D88" s="18" t="s">
        <v>90</v>
      </c>
      <c r="E88" s="18"/>
      <c r="F88" s="18"/>
      <c r="G88" s="5">
        <f>G89+G93+G100</f>
        <v>83507064.640000015</v>
      </c>
    </row>
    <row r="89" spans="1:7" ht="15" x14ac:dyDescent="0.25">
      <c r="A89" s="11" t="s">
        <v>42</v>
      </c>
      <c r="B89" s="18" t="s">
        <v>126</v>
      </c>
      <c r="C89" s="18" t="s">
        <v>104</v>
      </c>
      <c r="D89" s="18" t="s">
        <v>89</v>
      </c>
      <c r="E89" s="18"/>
      <c r="F89" s="18"/>
      <c r="G89" s="5">
        <f>G91</f>
        <v>15600</v>
      </c>
    </row>
    <row r="90" spans="1:7" ht="15" x14ac:dyDescent="0.25">
      <c r="A90" s="11" t="s">
        <v>137</v>
      </c>
      <c r="B90" s="18" t="s">
        <v>126</v>
      </c>
      <c r="C90" s="18" t="s">
        <v>104</v>
      </c>
      <c r="D90" s="18" t="s">
        <v>89</v>
      </c>
      <c r="E90" s="18" t="s">
        <v>138</v>
      </c>
      <c r="F90" s="18"/>
      <c r="G90" s="5">
        <f>SUM(G91)</f>
        <v>15600</v>
      </c>
    </row>
    <row r="91" spans="1:7" ht="135" x14ac:dyDescent="0.25">
      <c r="A91" s="12" t="s">
        <v>43</v>
      </c>
      <c r="B91" s="27">
        <v>906</v>
      </c>
      <c r="C91" s="18" t="s">
        <v>104</v>
      </c>
      <c r="D91" s="18" t="s">
        <v>89</v>
      </c>
      <c r="E91" s="18" t="s">
        <v>67</v>
      </c>
      <c r="F91" s="18"/>
      <c r="G91" s="5">
        <f>G92</f>
        <v>15600</v>
      </c>
    </row>
    <row r="92" spans="1:7" ht="42.75" x14ac:dyDescent="0.2">
      <c r="A92" s="7" t="s">
        <v>21</v>
      </c>
      <c r="B92" s="20" t="s">
        <v>126</v>
      </c>
      <c r="C92" s="20" t="s">
        <v>104</v>
      </c>
      <c r="D92" s="20" t="s">
        <v>89</v>
      </c>
      <c r="E92" s="20" t="s">
        <v>67</v>
      </c>
      <c r="F92" s="20" t="s">
        <v>20</v>
      </c>
      <c r="G92" s="24">
        <v>15600</v>
      </c>
    </row>
    <row r="93" spans="1:7" ht="15" x14ac:dyDescent="0.25">
      <c r="A93" s="11" t="s">
        <v>44</v>
      </c>
      <c r="B93" s="18" t="s">
        <v>126</v>
      </c>
      <c r="C93" s="18" t="s">
        <v>104</v>
      </c>
      <c r="D93" s="18" t="s">
        <v>91</v>
      </c>
      <c r="E93" s="18"/>
      <c r="F93" s="18"/>
      <c r="G93" s="5">
        <f>G95+G98</f>
        <v>4105074.2</v>
      </c>
    </row>
    <row r="94" spans="1:7" ht="15" x14ac:dyDescent="0.25">
      <c r="A94" s="11" t="s">
        <v>137</v>
      </c>
      <c r="B94" s="18" t="s">
        <v>126</v>
      </c>
      <c r="C94" s="18" t="s">
        <v>104</v>
      </c>
      <c r="D94" s="18" t="s">
        <v>91</v>
      </c>
      <c r="E94" s="18" t="s">
        <v>138</v>
      </c>
      <c r="F94" s="18"/>
      <c r="G94" s="5">
        <f>G95+G98</f>
        <v>4105074.2</v>
      </c>
    </row>
    <row r="95" spans="1:7" ht="105" x14ac:dyDescent="0.25">
      <c r="A95" s="12" t="s">
        <v>45</v>
      </c>
      <c r="B95" s="27">
        <v>906</v>
      </c>
      <c r="C95" s="18" t="s">
        <v>104</v>
      </c>
      <c r="D95" s="18" t="s">
        <v>91</v>
      </c>
      <c r="E95" s="18" t="s">
        <v>68</v>
      </c>
      <c r="F95" s="18"/>
      <c r="G95" s="5">
        <f>G96+G97</f>
        <v>2712150</v>
      </c>
    </row>
    <row r="96" spans="1:7" ht="42.75" x14ac:dyDescent="0.2">
      <c r="A96" s="7" t="s">
        <v>21</v>
      </c>
      <c r="B96" s="20" t="s">
        <v>126</v>
      </c>
      <c r="C96" s="20" t="s">
        <v>104</v>
      </c>
      <c r="D96" s="20" t="s">
        <v>91</v>
      </c>
      <c r="E96" s="20" t="s">
        <v>68</v>
      </c>
      <c r="F96" s="20" t="s">
        <v>20</v>
      </c>
      <c r="G96" s="24">
        <v>1984700</v>
      </c>
    </row>
    <row r="97" spans="1:8" ht="42.75" x14ac:dyDescent="0.2">
      <c r="A97" s="7" t="s">
        <v>139</v>
      </c>
      <c r="B97" s="20" t="s">
        <v>126</v>
      </c>
      <c r="C97" s="20" t="s">
        <v>104</v>
      </c>
      <c r="D97" s="20" t="s">
        <v>91</v>
      </c>
      <c r="E97" s="20" t="s">
        <v>68</v>
      </c>
      <c r="F97" s="20" t="s">
        <v>130</v>
      </c>
      <c r="G97" s="24">
        <v>727450</v>
      </c>
    </row>
    <row r="98" spans="1:8" ht="75" x14ac:dyDescent="0.25">
      <c r="A98" s="11" t="s">
        <v>46</v>
      </c>
      <c r="B98" s="18" t="s">
        <v>126</v>
      </c>
      <c r="C98" s="18" t="s">
        <v>104</v>
      </c>
      <c r="D98" s="18" t="s">
        <v>91</v>
      </c>
      <c r="E98" s="18" t="s">
        <v>77</v>
      </c>
      <c r="F98" s="18"/>
      <c r="G98" s="5">
        <f>G99</f>
        <v>1392924.2</v>
      </c>
    </row>
    <row r="99" spans="1:8" ht="42.75" x14ac:dyDescent="0.2">
      <c r="A99" s="7" t="s">
        <v>21</v>
      </c>
      <c r="B99" s="20" t="s">
        <v>126</v>
      </c>
      <c r="C99" s="20" t="s">
        <v>104</v>
      </c>
      <c r="D99" s="20" t="s">
        <v>91</v>
      </c>
      <c r="E99" s="20" t="s">
        <v>77</v>
      </c>
      <c r="F99" s="20" t="s">
        <v>20</v>
      </c>
      <c r="G99" s="24">
        <v>1392924.2</v>
      </c>
    </row>
    <row r="100" spans="1:8" ht="15" x14ac:dyDescent="0.25">
      <c r="A100" s="6" t="s">
        <v>47</v>
      </c>
      <c r="B100" s="19" t="s">
        <v>126</v>
      </c>
      <c r="C100" s="18" t="s">
        <v>104</v>
      </c>
      <c r="D100" s="18" t="s">
        <v>92</v>
      </c>
      <c r="E100" s="18"/>
      <c r="F100" s="18"/>
      <c r="G100" s="5">
        <f>G101</f>
        <v>79386390.440000013</v>
      </c>
    </row>
    <row r="101" spans="1:8" ht="15" x14ac:dyDescent="0.25">
      <c r="A101" s="11" t="s">
        <v>137</v>
      </c>
      <c r="B101" s="18" t="s">
        <v>126</v>
      </c>
      <c r="C101" s="18" t="s">
        <v>104</v>
      </c>
      <c r="D101" s="18" t="s">
        <v>92</v>
      </c>
      <c r="E101" s="18" t="s">
        <v>138</v>
      </c>
      <c r="F101" s="18"/>
      <c r="G101" s="5">
        <f>G102+G104+G106+G108+G111+G113+G115+G118</f>
        <v>79386390.440000013</v>
      </c>
    </row>
    <row r="102" spans="1:8" ht="61.5" customHeight="1" x14ac:dyDescent="0.25">
      <c r="A102" s="6" t="s">
        <v>131</v>
      </c>
      <c r="B102" s="18" t="s">
        <v>126</v>
      </c>
      <c r="C102" s="18" t="s">
        <v>104</v>
      </c>
      <c r="D102" s="18" t="s">
        <v>92</v>
      </c>
      <c r="E102" s="18" t="s">
        <v>132</v>
      </c>
      <c r="F102" s="18"/>
      <c r="G102" s="5">
        <f>SUM(G103)</f>
        <v>538659.52</v>
      </c>
    </row>
    <row r="103" spans="1:8" ht="42.75" x14ac:dyDescent="0.2">
      <c r="A103" s="7" t="s">
        <v>21</v>
      </c>
      <c r="B103" s="20" t="s">
        <v>126</v>
      </c>
      <c r="C103" s="20" t="s">
        <v>104</v>
      </c>
      <c r="D103" s="20" t="s">
        <v>92</v>
      </c>
      <c r="E103" s="20" t="s">
        <v>132</v>
      </c>
      <c r="F103" s="20" t="s">
        <v>20</v>
      </c>
      <c r="G103" s="24">
        <v>538659.52</v>
      </c>
    </row>
    <row r="104" spans="1:8" ht="45" x14ac:dyDescent="0.25">
      <c r="A104" s="11" t="s">
        <v>48</v>
      </c>
      <c r="B104" s="18" t="s">
        <v>126</v>
      </c>
      <c r="C104" s="18" t="s">
        <v>104</v>
      </c>
      <c r="D104" s="18" t="s">
        <v>92</v>
      </c>
      <c r="E104" s="18" t="s">
        <v>69</v>
      </c>
      <c r="F104" s="18"/>
      <c r="G104" s="5">
        <f>G105</f>
        <v>4894471.03</v>
      </c>
      <c r="H104" s="32"/>
    </row>
    <row r="105" spans="1:8" ht="42.75" x14ac:dyDescent="0.2">
      <c r="A105" s="7" t="s">
        <v>21</v>
      </c>
      <c r="B105" s="20" t="s">
        <v>126</v>
      </c>
      <c r="C105" s="20" t="s">
        <v>104</v>
      </c>
      <c r="D105" s="20" t="s">
        <v>92</v>
      </c>
      <c r="E105" s="20" t="s">
        <v>69</v>
      </c>
      <c r="F105" s="20" t="s">
        <v>20</v>
      </c>
      <c r="G105" s="24">
        <v>4894471.03</v>
      </c>
    </row>
    <row r="106" spans="1:8" ht="60" x14ac:dyDescent="0.25">
      <c r="A106" s="11" t="s">
        <v>49</v>
      </c>
      <c r="B106" s="18" t="s">
        <v>126</v>
      </c>
      <c r="C106" s="18" t="s">
        <v>104</v>
      </c>
      <c r="D106" s="18" t="s">
        <v>92</v>
      </c>
      <c r="E106" s="18" t="s">
        <v>70</v>
      </c>
      <c r="F106" s="18"/>
      <c r="G106" s="5">
        <f>G107</f>
        <v>97130</v>
      </c>
    </row>
    <row r="107" spans="1:8" ht="42.75" x14ac:dyDescent="0.2">
      <c r="A107" s="7" t="s">
        <v>21</v>
      </c>
      <c r="B107" s="20" t="s">
        <v>126</v>
      </c>
      <c r="C107" s="20" t="s">
        <v>104</v>
      </c>
      <c r="D107" s="20" t="s">
        <v>92</v>
      </c>
      <c r="E107" s="20" t="s">
        <v>70</v>
      </c>
      <c r="F107" s="20" t="s">
        <v>20</v>
      </c>
      <c r="G107" s="24">
        <v>97130</v>
      </c>
    </row>
    <row r="108" spans="1:8" ht="15" x14ac:dyDescent="0.25">
      <c r="A108" s="11" t="s">
        <v>50</v>
      </c>
      <c r="B108" s="18" t="s">
        <v>126</v>
      </c>
      <c r="C108" s="18" t="s">
        <v>104</v>
      </c>
      <c r="D108" s="18" t="s">
        <v>92</v>
      </c>
      <c r="E108" s="18" t="s">
        <v>71</v>
      </c>
      <c r="F108" s="18"/>
      <c r="G108" s="5">
        <f>G109+G110</f>
        <v>32056373.899999999</v>
      </c>
    </row>
    <row r="109" spans="1:8" ht="42.75" x14ac:dyDescent="0.2">
      <c r="A109" s="7" t="s">
        <v>21</v>
      </c>
      <c r="B109" s="20" t="s">
        <v>126</v>
      </c>
      <c r="C109" s="20" t="s">
        <v>104</v>
      </c>
      <c r="D109" s="20" t="s">
        <v>92</v>
      </c>
      <c r="E109" s="20" t="s">
        <v>71</v>
      </c>
      <c r="F109" s="20" t="s">
        <v>20</v>
      </c>
      <c r="G109" s="24">
        <v>26808441.32</v>
      </c>
    </row>
    <row r="110" spans="1:8" ht="14.25" x14ac:dyDescent="0.2">
      <c r="A110" s="7" t="s">
        <v>85</v>
      </c>
      <c r="B110" s="20" t="s">
        <v>126</v>
      </c>
      <c r="C110" s="20" t="s">
        <v>104</v>
      </c>
      <c r="D110" s="20" t="s">
        <v>92</v>
      </c>
      <c r="E110" s="20" t="s">
        <v>71</v>
      </c>
      <c r="F110" s="20" t="s">
        <v>84</v>
      </c>
      <c r="G110" s="24">
        <v>5247932.58</v>
      </c>
    </row>
    <row r="111" spans="1:8" ht="14.25" x14ac:dyDescent="0.2">
      <c r="A111" s="6" t="s">
        <v>51</v>
      </c>
      <c r="B111" s="19" t="s">
        <v>126</v>
      </c>
      <c r="C111" s="19" t="s">
        <v>104</v>
      </c>
      <c r="D111" s="19" t="s">
        <v>92</v>
      </c>
      <c r="E111" s="19" t="s">
        <v>72</v>
      </c>
      <c r="F111" s="19"/>
      <c r="G111" s="23">
        <f>G112</f>
        <v>2092216.52</v>
      </c>
    </row>
    <row r="112" spans="1:8" ht="42.75" x14ac:dyDescent="0.2">
      <c r="A112" s="7" t="s">
        <v>21</v>
      </c>
      <c r="B112" s="20" t="s">
        <v>126</v>
      </c>
      <c r="C112" s="20" t="s">
        <v>104</v>
      </c>
      <c r="D112" s="20" t="s">
        <v>92</v>
      </c>
      <c r="E112" s="20" t="s">
        <v>72</v>
      </c>
      <c r="F112" s="20" t="s">
        <v>20</v>
      </c>
      <c r="G112" s="24">
        <v>2092216.52</v>
      </c>
    </row>
    <row r="113" spans="1:7" ht="19.5" customHeight="1" x14ac:dyDescent="0.2">
      <c r="A113" s="6" t="s">
        <v>52</v>
      </c>
      <c r="B113" s="19" t="s">
        <v>126</v>
      </c>
      <c r="C113" s="19" t="s">
        <v>104</v>
      </c>
      <c r="D113" s="19" t="s">
        <v>92</v>
      </c>
      <c r="E113" s="19" t="s">
        <v>73</v>
      </c>
      <c r="F113" s="19"/>
      <c r="G113" s="23">
        <f>G114</f>
        <v>297130</v>
      </c>
    </row>
    <row r="114" spans="1:7" ht="42.75" x14ac:dyDescent="0.2">
      <c r="A114" s="7" t="s">
        <v>21</v>
      </c>
      <c r="B114" s="20" t="s">
        <v>126</v>
      </c>
      <c r="C114" s="20" t="s">
        <v>104</v>
      </c>
      <c r="D114" s="20" t="s">
        <v>92</v>
      </c>
      <c r="E114" s="20" t="s">
        <v>73</v>
      </c>
      <c r="F114" s="20" t="s">
        <v>20</v>
      </c>
      <c r="G114" s="24">
        <v>297130</v>
      </c>
    </row>
    <row r="115" spans="1:7" ht="28.5" x14ac:dyDescent="0.2">
      <c r="A115" s="6" t="s">
        <v>53</v>
      </c>
      <c r="B115" s="19" t="s">
        <v>126</v>
      </c>
      <c r="C115" s="19" t="s">
        <v>104</v>
      </c>
      <c r="D115" s="19" t="s">
        <v>92</v>
      </c>
      <c r="E115" s="19" t="s">
        <v>74</v>
      </c>
      <c r="F115" s="19"/>
      <c r="G115" s="23">
        <f>G116+G117</f>
        <v>36264099.549999997</v>
      </c>
    </row>
    <row r="116" spans="1:7" ht="42.75" x14ac:dyDescent="0.2">
      <c r="A116" s="7" t="s">
        <v>21</v>
      </c>
      <c r="B116" s="20" t="s">
        <v>126</v>
      </c>
      <c r="C116" s="20" t="s">
        <v>104</v>
      </c>
      <c r="D116" s="20" t="s">
        <v>92</v>
      </c>
      <c r="E116" s="20" t="s">
        <v>74</v>
      </c>
      <c r="F116" s="20" t="s">
        <v>20</v>
      </c>
      <c r="G116" s="24">
        <v>36241595.009999998</v>
      </c>
    </row>
    <row r="117" spans="1:7" ht="42.75" customHeight="1" x14ac:dyDescent="0.2">
      <c r="A117" s="7" t="s">
        <v>139</v>
      </c>
      <c r="B117" s="20" t="s">
        <v>126</v>
      </c>
      <c r="C117" s="20" t="s">
        <v>104</v>
      </c>
      <c r="D117" s="20" t="s">
        <v>92</v>
      </c>
      <c r="E117" s="20" t="s">
        <v>74</v>
      </c>
      <c r="F117" s="20" t="s">
        <v>130</v>
      </c>
      <c r="G117" s="24">
        <v>22504.54</v>
      </c>
    </row>
    <row r="118" spans="1:7" ht="42.75" customHeight="1" x14ac:dyDescent="0.2">
      <c r="A118" s="7" t="s">
        <v>133</v>
      </c>
      <c r="B118" s="20" t="s">
        <v>126</v>
      </c>
      <c r="C118" s="20" t="s">
        <v>104</v>
      </c>
      <c r="D118" s="20" t="s">
        <v>92</v>
      </c>
      <c r="E118" s="20" t="s">
        <v>134</v>
      </c>
      <c r="F118" s="20"/>
      <c r="G118" s="24">
        <f>SUM(G119)</f>
        <v>3146309.92</v>
      </c>
    </row>
    <row r="119" spans="1:7" ht="42.75" customHeight="1" x14ac:dyDescent="0.2">
      <c r="A119" s="7" t="s">
        <v>21</v>
      </c>
      <c r="B119" s="20" t="s">
        <v>126</v>
      </c>
      <c r="C119" s="20" t="s">
        <v>104</v>
      </c>
      <c r="D119" s="20" t="s">
        <v>92</v>
      </c>
      <c r="E119" s="20" t="s">
        <v>134</v>
      </c>
      <c r="F119" s="20" t="s">
        <v>20</v>
      </c>
      <c r="G119" s="24">
        <v>3146309.92</v>
      </c>
    </row>
    <row r="120" spans="1:7" ht="21" customHeight="1" x14ac:dyDescent="0.25">
      <c r="A120" s="11" t="s">
        <v>140</v>
      </c>
      <c r="B120" s="18" t="s">
        <v>126</v>
      </c>
      <c r="C120" s="18"/>
      <c r="D120" s="18"/>
      <c r="E120" s="18"/>
      <c r="F120" s="18"/>
      <c r="G120" s="5">
        <f>SUM(G121)</f>
        <v>651054.82000000007</v>
      </c>
    </row>
    <row r="121" spans="1:7" ht="28.5" customHeight="1" x14ac:dyDescent="0.2">
      <c r="A121" s="7" t="s">
        <v>141</v>
      </c>
      <c r="B121" s="20" t="s">
        <v>126</v>
      </c>
      <c r="C121" s="20" t="s">
        <v>144</v>
      </c>
      <c r="D121" s="20" t="s">
        <v>104</v>
      </c>
      <c r="E121" s="20" t="s">
        <v>138</v>
      </c>
      <c r="F121" s="20"/>
      <c r="G121" s="24">
        <f>SUM(G122+G124)</f>
        <v>651054.82000000007</v>
      </c>
    </row>
    <row r="122" spans="1:7" ht="42.75" customHeight="1" x14ac:dyDescent="0.2">
      <c r="A122" s="7" t="s">
        <v>142</v>
      </c>
      <c r="B122" s="20" t="s">
        <v>126</v>
      </c>
      <c r="C122" s="20" t="s">
        <v>144</v>
      </c>
      <c r="D122" s="20" t="s">
        <v>104</v>
      </c>
      <c r="E122" s="20" t="s">
        <v>145</v>
      </c>
      <c r="F122" s="20"/>
      <c r="G122" s="24">
        <f>SUM(G123)</f>
        <v>465056.57</v>
      </c>
    </row>
    <row r="123" spans="1:7" ht="42.75" customHeight="1" x14ac:dyDescent="0.2">
      <c r="A123" s="7" t="s">
        <v>21</v>
      </c>
      <c r="B123" s="20" t="s">
        <v>126</v>
      </c>
      <c r="C123" s="20" t="s">
        <v>144</v>
      </c>
      <c r="D123" s="20" t="s">
        <v>104</v>
      </c>
      <c r="E123" s="20" t="s">
        <v>145</v>
      </c>
      <c r="F123" s="20" t="s">
        <v>20</v>
      </c>
      <c r="G123" s="24">
        <v>465056.57</v>
      </c>
    </row>
    <row r="124" spans="1:7" ht="30" customHeight="1" x14ac:dyDescent="0.2">
      <c r="A124" s="7" t="s">
        <v>143</v>
      </c>
      <c r="B124" s="20" t="s">
        <v>126</v>
      </c>
      <c r="C124" s="20" t="s">
        <v>144</v>
      </c>
      <c r="D124" s="20" t="s">
        <v>104</v>
      </c>
      <c r="E124" s="20" t="s">
        <v>145</v>
      </c>
      <c r="F124" s="20"/>
      <c r="G124" s="24">
        <f>SUM(G125)</f>
        <v>185998.25</v>
      </c>
    </row>
    <row r="125" spans="1:7" ht="42.75" customHeight="1" x14ac:dyDescent="0.2">
      <c r="A125" s="7" t="s">
        <v>21</v>
      </c>
      <c r="B125" s="20" t="s">
        <v>126</v>
      </c>
      <c r="C125" s="20" t="s">
        <v>144</v>
      </c>
      <c r="D125" s="20" t="s">
        <v>104</v>
      </c>
      <c r="E125" s="20" t="s">
        <v>145</v>
      </c>
      <c r="F125" s="20" t="s">
        <v>20</v>
      </c>
      <c r="G125" s="24">
        <v>185998.25</v>
      </c>
    </row>
    <row r="126" spans="1:7" ht="15" x14ac:dyDescent="0.25">
      <c r="A126" s="11" t="s">
        <v>122</v>
      </c>
      <c r="B126" s="18" t="s">
        <v>126</v>
      </c>
      <c r="C126" s="18" t="s">
        <v>123</v>
      </c>
      <c r="D126" s="18" t="s">
        <v>90</v>
      </c>
      <c r="E126" s="18"/>
      <c r="F126" s="18"/>
      <c r="G126" s="5">
        <f t="shared" ref="G126:G128" si="1">SUM(G127)</f>
        <v>204740</v>
      </c>
    </row>
    <row r="127" spans="1:7" ht="15" x14ac:dyDescent="0.25">
      <c r="A127" s="11" t="s">
        <v>137</v>
      </c>
      <c r="B127" s="18" t="s">
        <v>126</v>
      </c>
      <c r="C127" s="19" t="s">
        <v>123</v>
      </c>
      <c r="D127" s="19" t="s">
        <v>123</v>
      </c>
      <c r="E127" s="20" t="s">
        <v>138</v>
      </c>
      <c r="F127" s="20"/>
      <c r="G127" s="24">
        <f t="shared" si="1"/>
        <v>204740</v>
      </c>
    </row>
    <row r="128" spans="1:7" ht="28.5" x14ac:dyDescent="0.2">
      <c r="A128" s="6" t="s">
        <v>124</v>
      </c>
      <c r="B128" s="19" t="s">
        <v>126</v>
      </c>
      <c r="C128" s="19" t="s">
        <v>123</v>
      </c>
      <c r="D128" s="19" t="s">
        <v>123</v>
      </c>
      <c r="E128" s="20" t="s">
        <v>125</v>
      </c>
      <c r="F128" s="20"/>
      <c r="G128" s="24">
        <f t="shared" si="1"/>
        <v>204740</v>
      </c>
    </row>
    <row r="129" spans="1:7" ht="42.75" x14ac:dyDescent="0.2">
      <c r="A129" s="7" t="s">
        <v>21</v>
      </c>
      <c r="B129" s="20" t="s">
        <v>126</v>
      </c>
      <c r="C129" s="20" t="s">
        <v>123</v>
      </c>
      <c r="D129" s="20" t="s">
        <v>123</v>
      </c>
      <c r="E129" s="20" t="s">
        <v>125</v>
      </c>
      <c r="F129" s="20" t="s">
        <v>20</v>
      </c>
      <c r="G129" s="24">
        <v>204740</v>
      </c>
    </row>
    <row r="130" spans="1:7" ht="15" x14ac:dyDescent="0.25">
      <c r="A130" s="11" t="s">
        <v>113</v>
      </c>
      <c r="B130" s="18" t="s">
        <v>126</v>
      </c>
      <c r="C130" s="19" t="s">
        <v>111</v>
      </c>
      <c r="D130" s="19" t="s">
        <v>90</v>
      </c>
      <c r="E130" s="20"/>
      <c r="F130" s="20"/>
      <c r="G130" s="5">
        <f t="shared" ref="G130:G132" si="2">SUM(G131)</f>
        <v>460451.3</v>
      </c>
    </row>
    <row r="131" spans="1:7" ht="15" x14ac:dyDescent="0.25">
      <c r="A131" s="11" t="s">
        <v>137</v>
      </c>
      <c r="B131" s="18" t="s">
        <v>126</v>
      </c>
      <c r="C131" s="19" t="s">
        <v>111</v>
      </c>
      <c r="D131" s="19" t="s">
        <v>93</v>
      </c>
      <c r="E131" s="20" t="s">
        <v>138</v>
      </c>
      <c r="F131" s="20"/>
      <c r="G131" s="24">
        <f t="shared" si="2"/>
        <v>460451.3</v>
      </c>
    </row>
    <row r="132" spans="1:7" ht="28.5" x14ac:dyDescent="0.2">
      <c r="A132" s="6" t="s">
        <v>110</v>
      </c>
      <c r="B132" s="19" t="s">
        <v>126</v>
      </c>
      <c r="C132" s="19" t="s">
        <v>111</v>
      </c>
      <c r="D132" s="19" t="s">
        <v>93</v>
      </c>
      <c r="E132" s="20" t="s">
        <v>112</v>
      </c>
      <c r="F132" s="20"/>
      <c r="G132" s="24">
        <f t="shared" si="2"/>
        <v>460451.3</v>
      </c>
    </row>
    <row r="133" spans="1:7" ht="42.75" x14ac:dyDescent="0.2">
      <c r="A133" s="7" t="s">
        <v>21</v>
      </c>
      <c r="B133" s="20" t="s">
        <v>126</v>
      </c>
      <c r="C133" s="20" t="s">
        <v>111</v>
      </c>
      <c r="D133" s="20" t="s">
        <v>93</v>
      </c>
      <c r="E133" s="20" t="s">
        <v>112</v>
      </c>
      <c r="F133" s="20" t="s">
        <v>20</v>
      </c>
      <c r="G133" s="24">
        <v>460451.3</v>
      </c>
    </row>
    <row r="134" spans="1:7" ht="15" x14ac:dyDescent="0.25">
      <c r="A134" s="11" t="s">
        <v>105</v>
      </c>
      <c r="B134" s="18" t="s">
        <v>126</v>
      </c>
      <c r="C134" s="18" t="s">
        <v>99</v>
      </c>
      <c r="D134" s="18" t="s">
        <v>90</v>
      </c>
      <c r="E134" s="18"/>
      <c r="F134" s="18"/>
      <c r="G134" s="5">
        <f t="shared" ref="G134:G137" si="3">G135</f>
        <v>873298</v>
      </c>
    </row>
    <row r="135" spans="1:7" ht="15" x14ac:dyDescent="0.25">
      <c r="A135" s="11" t="s">
        <v>54</v>
      </c>
      <c r="B135" s="18" t="s">
        <v>126</v>
      </c>
      <c r="C135" s="18" t="s">
        <v>99</v>
      </c>
      <c r="D135" s="18" t="s">
        <v>92</v>
      </c>
      <c r="E135" s="18"/>
      <c r="F135" s="18"/>
      <c r="G135" s="5">
        <f t="shared" si="3"/>
        <v>873298</v>
      </c>
    </row>
    <row r="136" spans="1:7" ht="15" x14ac:dyDescent="0.25">
      <c r="A136" s="11" t="s">
        <v>137</v>
      </c>
      <c r="B136" s="18" t="s">
        <v>126</v>
      </c>
      <c r="C136" s="18" t="s">
        <v>99</v>
      </c>
      <c r="D136" s="18" t="s">
        <v>92</v>
      </c>
      <c r="E136" s="18" t="s">
        <v>138</v>
      </c>
      <c r="F136" s="18"/>
      <c r="G136" s="5">
        <f t="shared" si="3"/>
        <v>873298</v>
      </c>
    </row>
    <row r="137" spans="1:7" ht="92.25" customHeight="1" x14ac:dyDescent="0.25">
      <c r="A137" s="11" t="s">
        <v>55</v>
      </c>
      <c r="B137" s="18" t="s">
        <v>126</v>
      </c>
      <c r="C137" s="18" t="s">
        <v>99</v>
      </c>
      <c r="D137" s="18" t="s">
        <v>92</v>
      </c>
      <c r="E137" s="18" t="s">
        <v>75</v>
      </c>
      <c r="F137" s="18"/>
      <c r="G137" s="5">
        <f t="shared" si="3"/>
        <v>873298</v>
      </c>
    </row>
    <row r="138" spans="1:7" ht="14.25" x14ac:dyDescent="0.2">
      <c r="A138" s="7" t="s">
        <v>106</v>
      </c>
      <c r="B138" s="20" t="s">
        <v>126</v>
      </c>
      <c r="C138" s="20" t="s">
        <v>99</v>
      </c>
      <c r="D138" s="20" t="s">
        <v>92</v>
      </c>
      <c r="E138" s="20" t="s">
        <v>75</v>
      </c>
      <c r="F138" s="20" t="s">
        <v>86</v>
      </c>
      <c r="G138" s="24">
        <v>873298</v>
      </c>
    </row>
    <row r="139" spans="1:7" ht="15" x14ac:dyDescent="0.25">
      <c r="A139" s="11" t="s">
        <v>107</v>
      </c>
      <c r="B139" s="18" t="s">
        <v>126</v>
      </c>
      <c r="C139" s="18" t="s">
        <v>108</v>
      </c>
      <c r="D139" s="18" t="s">
        <v>90</v>
      </c>
      <c r="E139" s="18"/>
      <c r="F139" s="18"/>
      <c r="G139" s="5">
        <f>SUM(G142,G144)</f>
        <v>2751318.85</v>
      </c>
    </row>
    <row r="140" spans="1:7" ht="14.25" x14ac:dyDescent="0.2">
      <c r="A140" s="6" t="s">
        <v>56</v>
      </c>
      <c r="B140" s="19" t="s">
        <v>126</v>
      </c>
      <c r="C140" s="19" t="s">
        <v>108</v>
      </c>
      <c r="D140" s="19" t="s">
        <v>91</v>
      </c>
      <c r="E140" s="19"/>
      <c r="F140" s="19"/>
      <c r="G140" s="23">
        <f t="shared" ref="G140:G142" si="4">G141</f>
        <v>2339000</v>
      </c>
    </row>
    <row r="141" spans="1:7" ht="15" x14ac:dyDescent="0.25">
      <c r="A141" s="11" t="s">
        <v>137</v>
      </c>
      <c r="B141" s="18" t="s">
        <v>126</v>
      </c>
      <c r="C141" s="19" t="s">
        <v>108</v>
      </c>
      <c r="D141" s="19" t="s">
        <v>91</v>
      </c>
      <c r="E141" s="19" t="s">
        <v>138</v>
      </c>
      <c r="F141" s="19"/>
      <c r="G141" s="23">
        <f t="shared" si="4"/>
        <v>2339000</v>
      </c>
    </row>
    <row r="142" spans="1:7" ht="28.5" x14ac:dyDescent="0.2">
      <c r="A142" s="6" t="s">
        <v>57</v>
      </c>
      <c r="B142" s="19" t="s">
        <v>126</v>
      </c>
      <c r="C142" s="19" t="s">
        <v>108</v>
      </c>
      <c r="D142" s="19" t="s">
        <v>91</v>
      </c>
      <c r="E142" s="19" t="s">
        <v>76</v>
      </c>
      <c r="F142" s="19"/>
      <c r="G142" s="23">
        <f t="shared" si="4"/>
        <v>2339000</v>
      </c>
    </row>
    <row r="143" spans="1:7" ht="42.75" x14ac:dyDescent="0.2">
      <c r="A143" s="7" t="s">
        <v>21</v>
      </c>
      <c r="B143" s="20" t="s">
        <v>126</v>
      </c>
      <c r="C143" s="20" t="s">
        <v>108</v>
      </c>
      <c r="D143" s="20" t="s">
        <v>91</v>
      </c>
      <c r="E143" s="20" t="s">
        <v>76</v>
      </c>
      <c r="F143" s="20" t="s">
        <v>20</v>
      </c>
      <c r="G143" s="24">
        <v>2339000</v>
      </c>
    </row>
    <row r="144" spans="1:7" ht="26.25" x14ac:dyDescent="0.25">
      <c r="A144" s="13" t="s">
        <v>109</v>
      </c>
      <c r="B144" s="28">
        <v>906</v>
      </c>
      <c r="C144" s="22">
        <v>11</v>
      </c>
      <c r="D144" s="14" t="s">
        <v>104</v>
      </c>
      <c r="E144" s="22">
        <v>9900000000</v>
      </c>
      <c r="F144" s="16"/>
      <c r="G144" s="5">
        <f>SUM(G145)</f>
        <v>412318.85</v>
      </c>
    </row>
    <row r="145" spans="1:7" ht="15" x14ac:dyDescent="0.25">
      <c r="A145" s="29" t="s">
        <v>137</v>
      </c>
      <c r="B145" s="30">
        <v>906</v>
      </c>
      <c r="C145" s="22">
        <v>11</v>
      </c>
      <c r="D145" s="14" t="s">
        <v>104</v>
      </c>
      <c r="E145" s="19" t="s">
        <v>76</v>
      </c>
      <c r="F145" s="16"/>
      <c r="G145" s="5">
        <f>SUM(G146:G147)</f>
        <v>412318.85</v>
      </c>
    </row>
    <row r="146" spans="1:7" ht="42.75" x14ac:dyDescent="0.2">
      <c r="A146" s="7" t="s">
        <v>21</v>
      </c>
      <c r="B146" s="20" t="s">
        <v>126</v>
      </c>
      <c r="C146" s="20" t="s">
        <v>108</v>
      </c>
      <c r="D146" s="15" t="s">
        <v>104</v>
      </c>
      <c r="E146" s="20" t="s">
        <v>76</v>
      </c>
      <c r="F146" s="16">
        <v>244</v>
      </c>
      <c r="G146" s="24">
        <v>207700</v>
      </c>
    </row>
    <row r="147" spans="1:7" ht="14.25" x14ac:dyDescent="0.2">
      <c r="A147" s="7" t="s">
        <v>85</v>
      </c>
      <c r="B147" s="20" t="s">
        <v>126</v>
      </c>
      <c r="C147" s="20" t="s">
        <v>108</v>
      </c>
      <c r="D147" s="15" t="s">
        <v>104</v>
      </c>
      <c r="E147" s="20" t="s">
        <v>76</v>
      </c>
      <c r="F147" s="16">
        <v>247</v>
      </c>
      <c r="G147" s="24">
        <v>204618.85</v>
      </c>
    </row>
    <row r="1558" spans="1:22" x14ac:dyDescent="0.2">
      <c r="A1558" s="31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</row>
  </sheetData>
  <mergeCells count="10">
    <mergeCell ref="B1:G1"/>
    <mergeCell ref="H7:H8"/>
    <mergeCell ref="C2:G2"/>
    <mergeCell ref="A4:G4"/>
    <mergeCell ref="A6:C6"/>
    <mergeCell ref="E6:G6"/>
    <mergeCell ref="A7:A8"/>
    <mergeCell ref="C7:F7"/>
    <mergeCell ref="G7:G8"/>
    <mergeCell ref="B7:B8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2024-12-02T08:01:12Z</cp:lastPrinted>
  <dcterms:created xsi:type="dcterms:W3CDTF">2018-10-24T07:30:53Z</dcterms:created>
  <dcterms:modified xsi:type="dcterms:W3CDTF">2024-12-02T08:02:29Z</dcterms:modified>
</cp:coreProperties>
</file>