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msk\Shared\! СОВЕТ ДЕПУТАТОВ\РЕШЕНИЯ Совета депутатов\2024\28.03.2024\РСД  от 29.02.2024 внесение изменений\"/>
    </mc:Choice>
  </mc:AlternateContent>
  <xr:revisionPtr revIDLastSave="0" documentId="13_ncr:1_{EE5E15A8-755E-4980-8912-0501A541B1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9" l="1"/>
  <c r="G37" i="9"/>
  <c r="G95" i="9"/>
  <c r="G98" i="9"/>
  <c r="G101" i="9"/>
  <c r="G100" i="9" s="1"/>
  <c r="G104" i="9"/>
  <c r="G103" i="9" s="1"/>
  <c r="G108" i="9"/>
  <c r="G107" i="9" s="1"/>
  <c r="G106" i="9" s="1"/>
  <c r="G112" i="9"/>
  <c r="G110" i="9" s="1"/>
  <c r="G114" i="9"/>
  <c r="G111" i="9" s="1"/>
  <c r="G13" i="9" l="1"/>
  <c r="G12" i="9" s="1"/>
  <c r="G14" i="9"/>
  <c r="G17" i="9"/>
  <c r="G21" i="9"/>
  <c r="G20" i="9" s="1"/>
  <c r="G19" i="9" s="1"/>
  <c r="G32" i="9"/>
  <c r="G31" i="9" s="1"/>
  <c r="G35" i="9"/>
  <c r="G39" i="9"/>
  <c r="G41" i="9"/>
  <c r="G45" i="9"/>
  <c r="G44" i="9" s="1"/>
  <c r="G43" i="9" s="1"/>
  <c r="G52" i="9"/>
  <c r="G55" i="9"/>
  <c r="G58" i="9"/>
  <c r="G54" i="9" s="1"/>
  <c r="G62" i="9"/>
  <c r="G64" i="9"/>
  <c r="G67" i="9"/>
  <c r="G69" i="9"/>
  <c r="G73" i="9"/>
  <c r="G72" i="9" s="1"/>
  <c r="G76" i="9"/>
  <c r="G78" i="9"/>
  <c r="G75" i="9" s="1"/>
  <c r="G82" i="9"/>
  <c r="G84" i="9"/>
  <c r="G86" i="9"/>
  <c r="G88" i="9"/>
  <c r="G91" i="9"/>
  <c r="G93" i="9"/>
  <c r="G51" i="9" l="1"/>
  <c r="G66" i="9"/>
  <c r="G81" i="9"/>
  <c r="G71" i="9" s="1"/>
  <c r="G61" i="9"/>
  <c r="G60" i="9" s="1"/>
  <c r="G11" i="9"/>
  <c r="G10" i="9" l="1"/>
</calcChain>
</file>

<file path=xl/sharedStrings.xml><?xml version="1.0" encoding="utf-8"?>
<sst xmlns="http://schemas.openxmlformats.org/spreadsheetml/2006/main" count="461" uniqueCount="144">
  <si>
    <t>Единица измерения:</t>
  </si>
  <si>
    <t>руб.</t>
  </si>
  <si>
    <t>5</t>
  </si>
  <si>
    <t>Наименование показателя</t>
  </si>
  <si>
    <t>1</t>
  </si>
  <si>
    <t>3</t>
  </si>
  <si>
    <t>4</t>
  </si>
  <si>
    <t>ВСЕГО:</t>
  </si>
  <si>
    <t/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</si>
  <si>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</si>
  <si>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</si>
  <si>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121</t>
  </si>
  <si>
    <t>Фонд оплаты труда государственных (муниципальных) органов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</si>
  <si>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</si>
  <si>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</si>
  <si>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</si>
  <si>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</si>
  <si>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122</t>
  </si>
  <si>
    <t>Иные выплаты персоналу государственных (муниципальных) органов, за исключением фонда оплаты труда</t>
  </si>
  <si>
    <t>242</t>
  </si>
  <si>
    <t>Закупка товаров, работ, услуг в сфере информационно-коммуникационных технологий</t>
  </si>
  <si>
    <t>244</t>
  </si>
  <si>
    <t>Прочая закупка товаров, работ и услуг для обеспечения государственных (муниципальных) нужд</t>
  </si>
  <si>
    <t>851</t>
  </si>
  <si>
    <t>Уплата налога на имущество организаций и земельного налога</t>
  </si>
  <si>
    <t>852</t>
  </si>
  <si>
    <t>Уплата прочих налогов, сборов</t>
  </si>
  <si>
    <t>853</t>
  </si>
  <si>
    <t>Уплата иных платежей</t>
  </si>
  <si>
    <t>Другие общегосударственные вопросы</t>
  </si>
  <si>
    <t>Реализация переданных полномочий сельских поселений по организации процедуры закупок в части в части определения поставщиков(подрядчиков, исполнителей) для обеспечения муниципальных нужд</t>
  </si>
  <si>
    <t>540</t>
  </si>
  <si>
    <t>Иные межбюджетные трансферты</t>
  </si>
  <si>
    <t>Реализация переданных полномочий муниципального района на осуществление мер по противодействию коррупции в границах поселения</t>
  </si>
  <si>
    <t>Мобилизационная и вневойсковая подготовка</t>
  </si>
  <si>
    <t>Осуществление полномочий по первичному воинскому учету на территориях, где отсутствуют военные комиссариаты</t>
  </si>
  <si>
    <t>Обеспечение пожарной безопасности</t>
  </si>
  <si>
    <t>Обеспечение первичных мер пожарной безопасности в части создания условий для организации добровольной пожарной охраны</t>
  </si>
  <si>
    <t>Дорожное хозяйство (дорожные фонды)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</si>
  <si>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</si>
  <si>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</si>
  <si>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Другие вопросы в области национальной экономики</t>
  </si>
  <si>
    <t>Мероприятия по землеустройству и землепользованию</t>
  </si>
  <si>
    <t>Жилищное хозяйство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</si>
  <si>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 осуществлению муниципального жилищного контроля, а также иных полномочий органов местного самуправления в соответствии с жилищным законодательством</t>
  </si>
  <si>
    <t>Коммунальное хозяйство</t>
  </si>
  <si>
    <t>Реализация переданных полномочий муниципального района на организацию в границах поселения электро, тепло, газо,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</si>
  <si>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</t>
  </si>
  <si>
    <t>Благоустройство</t>
  </si>
  <si>
    <t>Реализация переданных полномочий муниципального района на организацию сбора и вывоза бытовых отходов и мусора</t>
  </si>
  <si>
    <t>Реализация переданных полномочий муниципального района на организацию ритуальных услуг и содержание мест захоронения</t>
  </si>
  <si>
    <t>Уличное освещение</t>
  </si>
  <si>
    <t>Озеленение</t>
  </si>
  <si>
    <t>Организация и содержание мест захоронения</t>
  </si>
  <si>
    <t>Прочие мероприятия по благоустройству поселения</t>
  </si>
  <si>
    <t>Социальное обеспечение населения</t>
  </si>
  <si>
    <t>Выплаты пенсии за выслугу лет лицам, замещавшим должности муниципальной службы и ежемесячные доплаты к трудовой пенсии лицам, осуществлявшим полномочия депутата, выборного должностного лица органа местного самоуправления на постоянной основе</t>
  </si>
  <si>
    <t>Массовый спорт</t>
  </si>
  <si>
    <t>Организация и проведение мероприятий в сфере физической культуры и спорта</t>
  </si>
  <si>
    <t>9900020300</t>
  </si>
  <si>
    <t>9900020400</t>
  </si>
  <si>
    <t>9900000030</t>
  </si>
  <si>
    <t>9900011700</t>
  </si>
  <si>
    <t>9900051180</t>
  </si>
  <si>
    <t>9900024600</t>
  </si>
  <si>
    <t>9900011200</t>
  </si>
  <si>
    <t>9900060020</t>
  </si>
  <si>
    <t>9900004030</t>
  </si>
  <si>
    <t>9900011300</t>
  </si>
  <si>
    <t>9900011100</t>
  </si>
  <si>
    <t>9900011400</t>
  </si>
  <si>
    <t>9900011500</t>
  </si>
  <si>
    <t>9900060310</t>
  </si>
  <si>
    <t>9900060330</t>
  </si>
  <si>
    <t>9900060340</t>
  </si>
  <si>
    <t>9900060350</t>
  </si>
  <si>
    <t>9900012750</t>
  </si>
  <si>
    <t>9900071050</t>
  </si>
  <si>
    <t>9900004060</t>
  </si>
  <si>
    <t>9900082250</t>
  </si>
  <si>
    <t>Оценка недвижимости, признание прав и регулирование отношений по государственной и муниципальной собственности</t>
  </si>
  <si>
    <t>9900020004</t>
  </si>
  <si>
    <t>раздел</t>
  </si>
  <si>
    <t>подраздел</t>
  </si>
  <si>
    <t>целевая статья</t>
  </si>
  <si>
    <t>247</t>
  </si>
  <si>
    <t>Закупка энергетических ресурсов</t>
  </si>
  <si>
    <t>312</t>
  </si>
  <si>
    <t>2</t>
  </si>
  <si>
    <t>Общегосударственные вопросы</t>
  </si>
  <si>
    <t>01</t>
  </si>
  <si>
    <t>00</t>
  </si>
  <si>
    <t>02</t>
  </si>
  <si>
    <t>03</t>
  </si>
  <si>
    <t>04</t>
  </si>
  <si>
    <t>Финансовое обеспечение выполнения функций органами местного самоуправления</t>
  </si>
  <si>
    <t>13</t>
  </si>
  <si>
    <t>Финансовое обеспечение выполнения функций органами местного смоуправления</t>
  </si>
  <si>
    <t>Национальная оборона</t>
  </si>
  <si>
    <t>Национальная безопасность и правоохранительная деятельность</t>
  </si>
  <si>
    <t>10</t>
  </si>
  <si>
    <t>Национальная экономика</t>
  </si>
  <si>
    <t>09</t>
  </si>
  <si>
    <t>12</t>
  </si>
  <si>
    <t>Жилищно-коммунальное хозяйство</t>
  </si>
  <si>
    <t>05</t>
  </si>
  <si>
    <t>Социальная политика</t>
  </si>
  <si>
    <t>Иные пенсии,социальные доплаты к пенсиям</t>
  </si>
  <si>
    <t>Физическая культура и спорт</t>
  </si>
  <si>
    <t>11</t>
  </si>
  <si>
    <t>Другие вопросы в области физической культуры и спорта</t>
  </si>
  <si>
    <t>Другие вопросы в области культуры,кинематографии</t>
  </si>
  <si>
    <t>08</t>
  </si>
  <si>
    <t>9900041600</t>
  </si>
  <si>
    <t>Культура и кинематография</t>
  </si>
  <si>
    <t>Предупреждение и ликвидация последствий чрезвычайных ситуаций в границах поселений</t>
  </si>
  <si>
    <t>9900024000</t>
  </si>
  <si>
    <t>Резервные средства</t>
  </si>
  <si>
    <t>9900007570</t>
  </si>
  <si>
    <t>870</t>
  </si>
  <si>
    <t>Резервные фонды исполнительных органов местного самоуправления</t>
  </si>
  <si>
    <t xml:space="preserve">Резервные фонды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</si>
  <si>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</si>
  <si>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Образование</t>
  </si>
  <si>
    <t>07</t>
  </si>
  <si>
    <t>Организация и проведение мероприятий с детьми и молодежью</t>
  </si>
  <si>
    <t>9900003300</t>
  </si>
  <si>
    <t>906</t>
  </si>
  <si>
    <t>Реализация переданных полномочий на обеспечение первичных мер пожарнойбезопасности в части создания условий для организации добровольной пожарной дружины</t>
  </si>
  <si>
    <t>9900046020</t>
  </si>
  <si>
    <t>Ведомственная структура расходов бюджета Кременкульского сельского поселения на  2024  год</t>
  </si>
  <si>
    <t>Расходы общегосударственного характера</t>
  </si>
  <si>
    <t>Центральный аппарат (местный бюджет)</t>
  </si>
  <si>
    <t>9900046120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</si>
  <si>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</si>
  <si>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</si>
  <si>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Инициативные платежи по инициативному проекту "Устройство тротуара в мкр. Родной (ул.Радужная 350х2м + ул.Родная 142х2м Пр. бульвар 250х1,5м) с. Кременкуль"</t>
  </si>
  <si>
    <t>9900000004</t>
  </si>
  <si>
    <t>Инициативный проект "Устройство тротуара в мкр. Родной (ул.Радужная 350х2м + ул.Родная 142х2м Пр. бульвар 250х1,5м) с. Кременкуль"</t>
  </si>
  <si>
    <t>99000S4004</t>
  </si>
  <si>
    <t>Приложение № 5                                                                     к решению Совета депутатов Кременкульского сельского поселения от "22" декабря 2023 г. "О бюджете Кременкульского сельского поселения на 2024 год и плановый период 2025 и 2026 годов"</t>
  </si>
  <si>
    <t>Межбюджетные трансферты, передаваемые бюджету сельского поселения из бюджета муниципального района на осуществление части полномочий по решению вопросов местного значения в соответствии с заключенными соглашениями</t>
  </si>
  <si>
    <t>9900000210</t>
  </si>
  <si>
    <t>Приложение 2                                                                                                                                 к решению Совета депутатов Кременкульского сельского поселения от "28" марта 2024 г. №  386 "О внесении изменений в решение Совета депутатов Кременкульского сельского поселения от 22.12.2023г. № 354 "О бюджете Кременкульского сельского поселения на 2024 год и плановый период 2025 и 2026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</si>
</sst>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"/>
  </numFmts>
  <fonts count="10" x14ac:knownFonts="1">
    <font>
      <sz val="10"/>
      <name val="Arial"/>
    </font>
    <font>
      <sz val="11"/>
      <name val="Arial"/>
      <family val="2"/>
      <charset val="204"/>
    </font>
    <font>
      <sz val="11"/>
      <name val="Arial Cyr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b/>
      <sz val="11"/>
      <name val="Times New Roman"/>
      <family val="1"/>
      <charset val="204"/>
    </font>
    <font>
      <b/>
      <sz val="14"/>
      <name val="Arial Cyr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color rgb="FF464C55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textRotation="90" wrapText="1"/>
    </xf>
    <xf numFmtId="4" fontId="0" fillId="0" borderId="0" xfId="0" applyNumberFormat="1"/>
    <xf numFmtId="0" fontId="2" fillId="0" borderId="0" xfId="0" applyFont="1" applyAlignment="1">
      <alignment horizontal="left"/>
    </xf>
    <xf numFmtId="49" fontId="3" fillId="0" borderId="1" xfId="0" applyNumberFormat="1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9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right" wrapText="1"/>
    </xf>
    <xf numFmtId="4" fontId="1" fillId="0" borderId="1" xfId="0" applyNumberFormat="1" applyFont="1" applyBorder="1" applyAlignment="1">
      <alignment horizontal="right" wrapText="1"/>
    </xf>
    <xf numFmtId="4" fontId="3" fillId="0" borderId="1" xfId="0" applyNumberFormat="1" applyFont="1" applyBorder="1"/>
    <xf numFmtId="0" fontId="1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right"/>
    </xf>
    <xf numFmtId="49" fontId="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B966A-7630-44C4-B460-F1D578F992B0}">
  <dimension ref="A1:H116"/>
  <sheetViews>
    <sheetView tabSelected="1" zoomScale="75" zoomScaleNormal="75" workbookViewId="0">
      <selection activeCell="F3" sqref="F3"/>
    </sheetView>
  </sheetViews>
  <sheetFormatPr defaultRowHeight="12.75" x14ac:dyDescent="0.2"/>
  <cols>
    <col min="1" max="1" width="50.85546875" customWidth="1"/>
    <col min="2" max="2" width="7.42578125" customWidth="1"/>
    <col min="3" max="3" width="6" customWidth="1"/>
    <col min="4" max="4" width="6.7109375" customWidth="1"/>
    <col min="5" max="5" width="14.28515625" customWidth="1"/>
    <col min="6" max="6" width="7.140625" customWidth="1"/>
    <col min="7" max="7" width="21" customWidth="1"/>
    <col min="8" max="8" width="13.85546875" bestFit="1" customWidth="1"/>
  </cols>
  <sheetData>
    <row r="1" spans="1:8" ht="93" customHeight="1" x14ac:dyDescent="0.2">
      <c r="B1" s="28" t="s">
        <v>143</v>
      </c>
      <c r="C1" s="29"/>
      <c r="D1" s="29"/>
      <c r="E1" s="29"/>
      <c r="F1" s="29"/>
      <c r="G1" s="29"/>
    </row>
    <row r="2" spans="1:8" ht="73.5" customHeight="1" x14ac:dyDescent="0.2">
      <c r="A2" s="1"/>
      <c r="B2" s="27"/>
      <c r="C2" s="31" t="s">
        <v>140</v>
      </c>
      <c r="D2" s="31"/>
      <c r="E2" s="31"/>
      <c r="F2" s="31"/>
      <c r="G2" s="31"/>
    </row>
    <row r="3" spans="1:8" ht="6" customHeight="1" x14ac:dyDescent="0.2"/>
    <row r="4" spans="1:8" ht="55.5" customHeight="1" x14ac:dyDescent="0.2">
      <c r="A4" s="32" t="s">
        <v>130</v>
      </c>
      <c r="B4" s="32"/>
      <c r="C4" s="32"/>
      <c r="D4" s="32"/>
      <c r="E4" s="32"/>
      <c r="F4" s="32"/>
      <c r="G4" s="32"/>
    </row>
    <row r="6" spans="1:8" ht="14.25" x14ac:dyDescent="0.2">
      <c r="A6" s="33" t="s">
        <v>0</v>
      </c>
      <c r="B6" s="33"/>
      <c r="C6" s="33"/>
      <c r="D6" s="11"/>
      <c r="E6" s="34" t="s">
        <v>1</v>
      </c>
      <c r="F6" s="34"/>
      <c r="G6" s="34"/>
    </row>
    <row r="7" spans="1:8" ht="15" customHeight="1" x14ac:dyDescent="0.2">
      <c r="A7" s="35" t="s">
        <v>3</v>
      </c>
      <c r="B7" s="35"/>
      <c r="C7" s="37"/>
      <c r="D7" s="37"/>
      <c r="E7" s="37"/>
      <c r="F7" s="37"/>
      <c r="G7" s="38">
        <v>2024</v>
      </c>
      <c r="H7" s="30"/>
    </row>
    <row r="8" spans="1:8" ht="57.75" x14ac:dyDescent="0.2">
      <c r="A8" s="36"/>
      <c r="B8" s="35"/>
      <c r="C8" s="8" t="s">
        <v>82</v>
      </c>
      <c r="D8" s="8" t="s">
        <v>83</v>
      </c>
      <c r="E8" s="9" t="s">
        <v>83</v>
      </c>
      <c r="F8" s="9" t="s">
        <v>84</v>
      </c>
      <c r="G8" s="38"/>
      <c r="H8" s="30"/>
    </row>
    <row r="9" spans="1:8" ht="15" x14ac:dyDescent="0.2">
      <c r="A9" s="2" t="s">
        <v>4</v>
      </c>
      <c r="B9" s="2"/>
      <c r="C9" s="2" t="s">
        <v>88</v>
      </c>
      <c r="D9" s="2"/>
      <c r="E9" s="2" t="s">
        <v>5</v>
      </c>
      <c r="F9" s="2" t="s">
        <v>6</v>
      </c>
      <c r="G9" s="2" t="s">
        <v>2</v>
      </c>
    </row>
    <row r="10" spans="1:8" ht="15" x14ac:dyDescent="0.25">
      <c r="A10" s="3" t="s">
        <v>7</v>
      </c>
      <c r="B10" s="3" t="s">
        <v>127</v>
      </c>
      <c r="C10" s="4" t="s">
        <v>8</v>
      </c>
      <c r="D10" s="4"/>
      <c r="E10" s="4"/>
      <c r="F10" s="4"/>
      <c r="G10" s="26">
        <f>SUM(G11+G43+G51+G60+G71+G100+G103+G106+G110)</f>
        <v>167320038.44</v>
      </c>
      <c r="H10" s="10"/>
    </row>
    <row r="11" spans="1:8" ht="15" x14ac:dyDescent="0.25">
      <c r="A11" s="3" t="s">
        <v>89</v>
      </c>
      <c r="B11" s="3"/>
      <c r="C11" s="4" t="s">
        <v>90</v>
      </c>
      <c r="D11" s="4" t="s">
        <v>91</v>
      </c>
      <c r="E11" s="4"/>
      <c r="F11" s="4"/>
      <c r="G11" s="5">
        <f>SUM(G12+G17+G20+G31+G34)</f>
        <v>41846626.159999996</v>
      </c>
    </row>
    <row r="12" spans="1:8" ht="45" x14ac:dyDescent="0.25">
      <c r="A12" s="12" t="s">
        <v>9</v>
      </c>
      <c r="B12" s="12"/>
      <c r="C12" s="19" t="s">
        <v>90</v>
      </c>
      <c r="D12" s="20" t="s">
        <v>92</v>
      </c>
      <c r="E12" s="20"/>
      <c r="F12" s="20"/>
      <c r="G12" s="5">
        <f>G13</f>
        <v>2633700</v>
      </c>
    </row>
    <row r="13" spans="1:8" ht="15" x14ac:dyDescent="0.25">
      <c r="A13" s="12" t="s">
        <v>131</v>
      </c>
      <c r="B13" s="12"/>
      <c r="C13" s="19" t="s">
        <v>90</v>
      </c>
      <c r="D13" s="20" t="s">
        <v>92</v>
      </c>
      <c r="E13" s="20"/>
      <c r="F13" s="20"/>
      <c r="G13" s="5">
        <f>G15+G16</f>
        <v>2633700</v>
      </c>
    </row>
    <row r="14" spans="1:8" ht="15" x14ac:dyDescent="0.25">
      <c r="A14" s="12" t="s">
        <v>10</v>
      </c>
      <c r="B14" s="12"/>
      <c r="C14" s="19" t="s">
        <v>90</v>
      </c>
      <c r="D14" s="20" t="s">
        <v>92</v>
      </c>
      <c r="E14" s="19" t="s">
        <v>59</v>
      </c>
      <c r="F14" s="20"/>
      <c r="G14" s="24">
        <f>G15+G16</f>
        <v>2633700</v>
      </c>
    </row>
    <row r="15" spans="1:8" ht="28.5" x14ac:dyDescent="0.2">
      <c r="A15" s="7" t="s">
        <v>12</v>
      </c>
      <c r="B15" s="7"/>
      <c r="C15" s="21" t="s">
        <v>90</v>
      </c>
      <c r="D15" s="21" t="s">
        <v>92</v>
      </c>
      <c r="E15" s="21" t="s">
        <v>59</v>
      </c>
      <c r="F15" s="21" t="s">
        <v>11</v>
      </c>
      <c r="G15" s="25">
        <v>2023400</v>
      </c>
    </row>
    <row r="16" spans="1:8" ht="57" x14ac:dyDescent="0.2">
      <c r="A16" s="7" t="s">
        <v>14</v>
      </c>
      <c r="B16" s="7"/>
      <c r="C16" s="21" t="s">
        <v>90</v>
      </c>
      <c r="D16" s="21" t="s">
        <v>92</v>
      </c>
      <c r="E16" s="21" t="s">
        <v>59</v>
      </c>
      <c r="F16" s="21" t="s">
        <v>13</v>
      </c>
      <c r="G16" s="25">
        <v>610300</v>
      </c>
    </row>
    <row r="17" spans="1:7" ht="60" x14ac:dyDescent="0.25">
      <c r="A17" s="18" t="s">
        <v>122</v>
      </c>
      <c r="B17" s="18"/>
      <c r="C17" s="21" t="s">
        <v>90</v>
      </c>
      <c r="D17" s="21" t="s">
        <v>93</v>
      </c>
      <c r="E17" s="21" t="s">
        <v>60</v>
      </c>
      <c r="F17" s="21"/>
      <c r="G17" s="5">
        <f>SUM(G18)</f>
        <v>500000</v>
      </c>
    </row>
    <row r="18" spans="1:7" ht="42.75" x14ac:dyDescent="0.2">
      <c r="A18" s="7" t="s">
        <v>22</v>
      </c>
      <c r="B18" s="7"/>
      <c r="C18" s="21" t="s">
        <v>90</v>
      </c>
      <c r="D18" s="21" t="s">
        <v>93</v>
      </c>
      <c r="E18" s="21" t="s">
        <v>60</v>
      </c>
      <c r="F18" s="21" t="s">
        <v>21</v>
      </c>
      <c r="G18" s="25">
        <v>500000</v>
      </c>
    </row>
    <row r="19" spans="1:7" ht="75" x14ac:dyDescent="0.25">
      <c r="A19" s="12" t="s">
        <v>16</v>
      </c>
      <c r="B19" s="12"/>
      <c r="C19" s="19" t="s">
        <v>90</v>
      </c>
      <c r="D19" s="19" t="s">
        <v>94</v>
      </c>
      <c r="E19" s="19"/>
      <c r="F19" s="19"/>
      <c r="G19" s="5">
        <f>G20</f>
        <v>36398122.159999996</v>
      </c>
    </row>
    <row r="20" spans="1:7" ht="15" x14ac:dyDescent="0.25">
      <c r="A20" s="12" t="s">
        <v>132</v>
      </c>
      <c r="B20" s="12"/>
      <c r="C20" s="19" t="s">
        <v>90</v>
      </c>
      <c r="D20" s="19" t="s">
        <v>94</v>
      </c>
      <c r="E20" s="19"/>
      <c r="F20" s="19"/>
      <c r="G20" s="5">
        <f>G21</f>
        <v>36398122.159999996</v>
      </c>
    </row>
    <row r="21" spans="1:7" ht="30" x14ac:dyDescent="0.25">
      <c r="A21" s="12" t="s">
        <v>95</v>
      </c>
      <c r="B21" s="12"/>
      <c r="C21" s="19" t="s">
        <v>90</v>
      </c>
      <c r="D21" s="19" t="s">
        <v>94</v>
      </c>
      <c r="E21" s="19" t="s">
        <v>60</v>
      </c>
      <c r="F21" s="19"/>
      <c r="G21" s="5">
        <f>G22+G23+G24+G25+G26+G27+G28+G29+G30</f>
        <v>36398122.159999996</v>
      </c>
    </row>
    <row r="22" spans="1:7" ht="28.5" x14ac:dyDescent="0.2">
      <c r="A22" s="7" t="s">
        <v>12</v>
      </c>
      <c r="B22" s="7"/>
      <c r="C22" s="21" t="s">
        <v>90</v>
      </c>
      <c r="D22" s="21" t="s">
        <v>94</v>
      </c>
      <c r="E22" s="21" t="s">
        <v>60</v>
      </c>
      <c r="F22" s="21" t="s">
        <v>11</v>
      </c>
      <c r="G22" s="25">
        <v>21412000</v>
      </c>
    </row>
    <row r="23" spans="1:7" ht="42.75" x14ac:dyDescent="0.2">
      <c r="A23" s="7" t="s">
        <v>18</v>
      </c>
      <c r="B23" s="7"/>
      <c r="C23" s="21" t="s">
        <v>90</v>
      </c>
      <c r="D23" s="21" t="s">
        <v>94</v>
      </c>
      <c r="E23" s="21" t="s">
        <v>60</v>
      </c>
      <c r="F23" s="21" t="s">
        <v>17</v>
      </c>
      <c r="G23" s="25">
        <v>100000</v>
      </c>
    </row>
    <row r="24" spans="1:7" ht="57" x14ac:dyDescent="0.2">
      <c r="A24" s="7" t="s">
        <v>14</v>
      </c>
      <c r="B24" s="7"/>
      <c r="C24" s="21" t="s">
        <v>90</v>
      </c>
      <c r="D24" s="21" t="s">
        <v>94</v>
      </c>
      <c r="E24" s="21" t="s">
        <v>60</v>
      </c>
      <c r="F24" s="21" t="s">
        <v>13</v>
      </c>
      <c r="G24" s="25">
        <v>6422000</v>
      </c>
    </row>
    <row r="25" spans="1:7" ht="28.5" x14ac:dyDescent="0.2">
      <c r="A25" s="7" t="s">
        <v>20</v>
      </c>
      <c r="B25" s="7"/>
      <c r="C25" s="21" t="s">
        <v>90</v>
      </c>
      <c r="D25" s="21" t="s">
        <v>94</v>
      </c>
      <c r="E25" s="21" t="s">
        <v>60</v>
      </c>
      <c r="F25" s="21" t="s">
        <v>19</v>
      </c>
      <c r="G25" s="25">
        <v>1627602.16</v>
      </c>
    </row>
    <row r="26" spans="1:7" ht="42.75" x14ac:dyDescent="0.2">
      <c r="A26" s="7" t="s">
        <v>22</v>
      </c>
      <c r="B26" s="7"/>
      <c r="C26" s="21" t="s">
        <v>90</v>
      </c>
      <c r="D26" s="21" t="s">
        <v>94</v>
      </c>
      <c r="E26" s="21" t="s">
        <v>60</v>
      </c>
      <c r="F26" s="21" t="s">
        <v>21</v>
      </c>
      <c r="G26" s="25">
        <v>6001520</v>
      </c>
    </row>
    <row r="27" spans="1:7" ht="14.25" x14ac:dyDescent="0.2">
      <c r="A27" s="7" t="s">
        <v>86</v>
      </c>
      <c r="B27" s="7"/>
      <c r="C27" s="21" t="s">
        <v>90</v>
      </c>
      <c r="D27" s="21" t="s">
        <v>94</v>
      </c>
      <c r="E27" s="21" t="s">
        <v>60</v>
      </c>
      <c r="F27" s="21" t="s">
        <v>85</v>
      </c>
      <c r="G27" s="25">
        <v>655000</v>
      </c>
    </row>
    <row r="28" spans="1:7" ht="28.5" x14ac:dyDescent="0.2">
      <c r="A28" s="7" t="s">
        <v>24</v>
      </c>
      <c r="B28" s="7"/>
      <c r="C28" s="21" t="s">
        <v>90</v>
      </c>
      <c r="D28" s="21" t="s">
        <v>94</v>
      </c>
      <c r="E28" s="21" t="s">
        <v>60</v>
      </c>
      <c r="F28" s="21" t="s">
        <v>23</v>
      </c>
      <c r="G28" s="25">
        <v>50000</v>
      </c>
    </row>
    <row r="29" spans="1:7" ht="14.25" x14ac:dyDescent="0.2">
      <c r="A29" s="7" t="s">
        <v>26</v>
      </c>
      <c r="B29" s="7"/>
      <c r="C29" s="21" t="s">
        <v>90</v>
      </c>
      <c r="D29" s="21" t="s">
        <v>94</v>
      </c>
      <c r="E29" s="21" t="s">
        <v>60</v>
      </c>
      <c r="F29" s="21" t="s">
        <v>25</v>
      </c>
      <c r="G29" s="25">
        <v>130000</v>
      </c>
    </row>
    <row r="30" spans="1:7" ht="14.25" x14ac:dyDescent="0.2">
      <c r="A30" s="7" t="s">
        <v>28</v>
      </c>
      <c r="B30" s="7"/>
      <c r="C30" s="21" t="s">
        <v>15</v>
      </c>
      <c r="D30" s="21"/>
      <c r="E30" s="21" t="s">
        <v>60</v>
      </c>
      <c r="F30" s="21" t="s">
        <v>27</v>
      </c>
      <c r="G30" s="25">
        <v>0</v>
      </c>
    </row>
    <row r="31" spans="1:7" ht="15" x14ac:dyDescent="0.25">
      <c r="A31" s="12" t="s">
        <v>121</v>
      </c>
      <c r="B31" s="12"/>
      <c r="C31" s="19" t="s">
        <v>90</v>
      </c>
      <c r="D31" s="19" t="s">
        <v>109</v>
      </c>
      <c r="E31" s="19"/>
      <c r="F31" s="19"/>
      <c r="G31" s="5">
        <f>SUM(G32)</f>
        <v>500000</v>
      </c>
    </row>
    <row r="32" spans="1:7" ht="28.5" x14ac:dyDescent="0.2">
      <c r="A32" s="7" t="s">
        <v>120</v>
      </c>
      <c r="B32" s="7"/>
      <c r="C32" s="21" t="s">
        <v>90</v>
      </c>
      <c r="D32" s="21" t="s">
        <v>109</v>
      </c>
      <c r="E32" s="22" t="s">
        <v>81</v>
      </c>
      <c r="F32" s="21"/>
      <c r="G32" s="25">
        <f>G33</f>
        <v>500000</v>
      </c>
    </row>
    <row r="33" spans="1:7" ht="14.25" x14ac:dyDescent="0.2">
      <c r="A33" s="7" t="s">
        <v>117</v>
      </c>
      <c r="B33" s="7"/>
      <c r="C33" s="21" t="s">
        <v>90</v>
      </c>
      <c r="D33" s="21" t="s">
        <v>109</v>
      </c>
      <c r="E33" s="22" t="s">
        <v>118</v>
      </c>
      <c r="F33" s="21" t="s">
        <v>119</v>
      </c>
      <c r="G33" s="25">
        <v>500000</v>
      </c>
    </row>
    <row r="34" spans="1:7" ht="15" x14ac:dyDescent="0.25">
      <c r="A34" s="12" t="s">
        <v>29</v>
      </c>
      <c r="B34" s="12"/>
      <c r="C34" s="19" t="s">
        <v>90</v>
      </c>
      <c r="D34" s="19" t="s">
        <v>96</v>
      </c>
      <c r="E34" s="19"/>
      <c r="F34" s="19"/>
      <c r="G34" s="5">
        <f>SUM(G35+G37+G39+G41)</f>
        <v>1814804</v>
      </c>
    </row>
    <row r="35" spans="1:7" ht="90" x14ac:dyDescent="0.25">
      <c r="A35" s="12" t="s">
        <v>30</v>
      </c>
      <c r="B35" s="12"/>
      <c r="C35" s="19" t="s">
        <v>90</v>
      </c>
      <c r="D35" s="19" t="s">
        <v>96</v>
      </c>
      <c r="E35" s="19" t="s">
        <v>61</v>
      </c>
      <c r="F35" s="19"/>
      <c r="G35" s="5">
        <f>G36</f>
        <v>285006</v>
      </c>
    </row>
    <row r="36" spans="1:7" ht="14.25" x14ac:dyDescent="0.2">
      <c r="A36" s="7" t="s">
        <v>32</v>
      </c>
      <c r="B36" s="7"/>
      <c r="C36" s="21" t="s">
        <v>90</v>
      </c>
      <c r="D36" s="21" t="s">
        <v>96</v>
      </c>
      <c r="E36" s="21" t="s">
        <v>61</v>
      </c>
      <c r="F36" s="21" t="s">
        <v>31</v>
      </c>
      <c r="G36" s="25">
        <v>285006</v>
      </c>
    </row>
    <row r="37" spans="1:7" ht="93" customHeight="1" x14ac:dyDescent="0.25">
      <c r="A37" s="12" t="s">
        <v>141</v>
      </c>
      <c r="B37" s="12"/>
      <c r="C37" s="19" t="s">
        <v>90</v>
      </c>
      <c r="D37" s="19" t="s">
        <v>96</v>
      </c>
      <c r="E37" s="19" t="s">
        <v>142</v>
      </c>
      <c r="F37" s="19"/>
      <c r="G37" s="5">
        <f>SUM(G38)</f>
        <v>310000</v>
      </c>
    </row>
    <row r="38" spans="1:7" ht="44.25" customHeight="1" x14ac:dyDescent="0.2">
      <c r="A38" s="7" t="s">
        <v>22</v>
      </c>
      <c r="B38" s="7"/>
      <c r="C38" s="21" t="s">
        <v>90</v>
      </c>
      <c r="D38" s="21" t="s">
        <v>96</v>
      </c>
      <c r="E38" s="21" t="s">
        <v>142</v>
      </c>
      <c r="F38" s="21"/>
      <c r="G38" s="25">
        <v>310000</v>
      </c>
    </row>
    <row r="39" spans="1:7" ht="60" x14ac:dyDescent="0.25">
      <c r="A39" s="12" t="s">
        <v>33</v>
      </c>
      <c r="B39" s="12"/>
      <c r="C39" s="19" t="s">
        <v>90</v>
      </c>
      <c r="D39" s="19" t="s">
        <v>96</v>
      </c>
      <c r="E39" s="19" t="s">
        <v>62</v>
      </c>
      <c r="F39" s="19"/>
      <c r="G39" s="5">
        <f>G40</f>
        <v>3044</v>
      </c>
    </row>
    <row r="40" spans="1:7" ht="42.75" x14ac:dyDescent="0.2">
      <c r="A40" s="7" t="s">
        <v>22</v>
      </c>
      <c r="B40" s="7"/>
      <c r="C40" s="21" t="s">
        <v>90</v>
      </c>
      <c r="D40" s="21" t="s">
        <v>96</v>
      </c>
      <c r="E40" s="21" t="s">
        <v>62</v>
      </c>
      <c r="F40" s="21" t="s">
        <v>21</v>
      </c>
      <c r="G40" s="25">
        <v>3044</v>
      </c>
    </row>
    <row r="41" spans="1:7" ht="30" x14ac:dyDescent="0.25">
      <c r="A41" s="12" t="s">
        <v>97</v>
      </c>
      <c r="B41" s="12"/>
      <c r="C41" s="19" t="s">
        <v>90</v>
      </c>
      <c r="D41" s="19" t="s">
        <v>96</v>
      </c>
      <c r="E41" s="19" t="s">
        <v>60</v>
      </c>
      <c r="F41" s="19"/>
      <c r="G41" s="5">
        <f>G42</f>
        <v>1216754</v>
      </c>
    </row>
    <row r="42" spans="1:7" ht="42.75" x14ac:dyDescent="0.2">
      <c r="A42" s="7" t="s">
        <v>22</v>
      </c>
      <c r="B42" s="7"/>
      <c r="C42" s="21" t="s">
        <v>90</v>
      </c>
      <c r="D42" s="21" t="s">
        <v>96</v>
      </c>
      <c r="E42" s="21" t="s">
        <v>60</v>
      </c>
      <c r="F42" s="21" t="s">
        <v>21</v>
      </c>
      <c r="G42" s="25">
        <v>1216754</v>
      </c>
    </row>
    <row r="43" spans="1:7" ht="15" x14ac:dyDescent="0.25">
      <c r="A43" s="12" t="s">
        <v>98</v>
      </c>
      <c r="B43" s="12"/>
      <c r="C43" s="19" t="s">
        <v>92</v>
      </c>
      <c r="D43" s="19" t="s">
        <v>91</v>
      </c>
      <c r="E43" s="19"/>
      <c r="F43" s="19"/>
      <c r="G43" s="5">
        <f t="shared" ref="G43" si="0">G44</f>
        <v>790789</v>
      </c>
    </row>
    <row r="44" spans="1:7" ht="30" x14ac:dyDescent="0.25">
      <c r="A44" s="12" t="s">
        <v>34</v>
      </c>
      <c r="B44" s="12"/>
      <c r="C44" s="19" t="s">
        <v>92</v>
      </c>
      <c r="D44" s="19" t="s">
        <v>93</v>
      </c>
      <c r="E44" s="19"/>
      <c r="F44" s="19"/>
      <c r="G44" s="5">
        <f>SUM(G45)</f>
        <v>790789</v>
      </c>
    </row>
    <row r="45" spans="1:7" ht="45" x14ac:dyDescent="0.25">
      <c r="A45" s="12" t="s">
        <v>35</v>
      </c>
      <c r="B45" s="12"/>
      <c r="C45" s="19" t="s">
        <v>92</v>
      </c>
      <c r="D45" s="19" t="s">
        <v>93</v>
      </c>
      <c r="E45" s="19" t="s">
        <v>63</v>
      </c>
      <c r="F45" s="19"/>
      <c r="G45" s="5">
        <f>G46+G47+G48+G49+G50</f>
        <v>790789</v>
      </c>
    </row>
    <row r="46" spans="1:7" ht="28.5" x14ac:dyDescent="0.2">
      <c r="A46" s="7" t="s">
        <v>12</v>
      </c>
      <c r="B46" s="7"/>
      <c r="C46" s="21" t="s">
        <v>92</v>
      </c>
      <c r="D46" s="21" t="s">
        <v>93</v>
      </c>
      <c r="E46" s="21" t="s">
        <v>63</v>
      </c>
      <c r="F46" s="21" t="s">
        <v>11</v>
      </c>
      <c r="G46" s="25">
        <v>594576</v>
      </c>
    </row>
    <row r="47" spans="1:7" ht="57" x14ac:dyDescent="0.2">
      <c r="A47" s="7" t="s">
        <v>14</v>
      </c>
      <c r="B47" s="7"/>
      <c r="C47" s="21" t="s">
        <v>92</v>
      </c>
      <c r="D47" s="21" t="s">
        <v>93</v>
      </c>
      <c r="E47" s="21" t="s">
        <v>63</v>
      </c>
      <c r="F47" s="21" t="s">
        <v>13</v>
      </c>
      <c r="G47" s="25">
        <v>179562</v>
      </c>
    </row>
    <row r="48" spans="1:7" ht="28.5" x14ac:dyDescent="0.2">
      <c r="A48" s="7" t="s">
        <v>20</v>
      </c>
      <c r="B48" s="7"/>
      <c r="C48" s="21" t="s">
        <v>92</v>
      </c>
      <c r="D48" s="21" t="s">
        <v>93</v>
      </c>
      <c r="E48" s="21" t="s">
        <v>63</v>
      </c>
      <c r="F48" s="21" t="s">
        <v>19</v>
      </c>
      <c r="G48" s="25">
        <v>7320</v>
      </c>
    </row>
    <row r="49" spans="1:7" ht="42.75" x14ac:dyDescent="0.2">
      <c r="A49" s="7" t="s">
        <v>22</v>
      </c>
      <c r="B49" s="7"/>
      <c r="C49" s="21" t="s">
        <v>92</v>
      </c>
      <c r="D49" s="21" t="s">
        <v>93</v>
      </c>
      <c r="E49" s="21" t="s">
        <v>63</v>
      </c>
      <c r="F49" s="21" t="s">
        <v>21</v>
      </c>
      <c r="G49" s="25">
        <v>3504</v>
      </c>
    </row>
    <row r="50" spans="1:7" ht="14.25" x14ac:dyDescent="0.2">
      <c r="A50" s="7" t="s">
        <v>86</v>
      </c>
      <c r="B50" s="7"/>
      <c r="C50" s="21" t="s">
        <v>92</v>
      </c>
      <c r="D50" s="21" t="s">
        <v>93</v>
      </c>
      <c r="E50" s="21" t="s">
        <v>63</v>
      </c>
      <c r="F50" s="21" t="s">
        <v>85</v>
      </c>
      <c r="G50" s="25">
        <v>5827</v>
      </c>
    </row>
    <row r="51" spans="1:7" ht="30" x14ac:dyDescent="0.25">
      <c r="A51" s="12" t="s">
        <v>99</v>
      </c>
      <c r="B51" s="12"/>
      <c r="C51" s="19" t="s">
        <v>93</v>
      </c>
      <c r="D51" s="19" t="s">
        <v>91</v>
      </c>
      <c r="E51" s="19"/>
      <c r="F51" s="19"/>
      <c r="G51" s="5">
        <f>G52+G54</f>
        <v>4520940.2200000007</v>
      </c>
    </row>
    <row r="52" spans="1:7" ht="45" x14ac:dyDescent="0.25">
      <c r="A52" s="12" t="s">
        <v>115</v>
      </c>
      <c r="B52" s="12"/>
      <c r="C52" s="19" t="s">
        <v>93</v>
      </c>
      <c r="D52" s="19" t="s">
        <v>102</v>
      </c>
      <c r="E52" s="19" t="s">
        <v>116</v>
      </c>
      <c r="F52" s="19"/>
      <c r="G52" s="5">
        <f>SUM(G53)</f>
        <v>800000</v>
      </c>
    </row>
    <row r="53" spans="1:7" ht="42.75" x14ac:dyDescent="0.2">
      <c r="A53" s="7" t="s">
        <v>22</v>
      </c>
      <c r="B53" s="7"/>
      <c r="C53" s="21" t="s">
        <v>93</v>
      </c>
      <c r="D53" s="21" t="s">
        <v>102</v>
      </c>
      <c r="E53" s="21" t="s">
        <v>116</v>
      </c>
      <c r="F53" s="21" t="s">
        <v>21</v>
      </c>
      <c r="G53" s="25">
        <v>800000</v>
      </c>
    </row>
    <row r="54" spans="1:7" ht="15" x14ac:dyDescent="0.25">
      <c r="A54" s="12" t="s">
        <v>36</v>
      </c>
      <c r="B54" s="12"/>
      <c r="C54" s="19" t="s">
        <v>93</v>
      </c>
      <c r="D54" s="19" t="s">
        <v>100</v>
      </c>
      <c r="E54" s="19"/>
      <c r="F54" s="19"/>
      <c r="G54" s="5">
        <f>SUM(G58+G55)</f>
        <v>3720940.22</v>
      </c>
    </row>
    <row r="55" spans="1:7" ht="60" x14ac:dyDescent="0.25">
      <c r="A55" s="12" t="s">
        <v>37</v>
      </c>
      <c r="B55" s="12"/>
      <c r="C55" s="19" t="s">
        <v>93</v>
      </c>
      <c r="D55" s="19" t="s">
        <v>100</v>
      </c>
      <c r="E55" s="19" t="s">
        <v>64</v>
      </c>
      <c r="F55" s="19"/>
      <c r="G55" s="5">
        <f>G56+G57</f>
        <v>2797324.22</v>
      </c>
    </row>
    <row r="56" spans="1:7" ht="42.75" x14ac:dyDescent="0.2">
      <c r="A56" s="7" t="s">
        <v>22</v>
      </c>
      <c r="B56" s="7"/>
      <c r="C56" s="21" t="s">
        <v>93</v>
      </c>
      <c r="D56" s="21" t="s">
        <v>100</v>
      </c>
      <c r="E56" s="21" t="s">
        <v>64</v>
      </c>
      <c r="F56" s="21" t="s">
        <v>21</v>
      </c>
      <c r="G56" s="25">
        <v>2669864</v>
      </c>
    </row>
    <row r="57" spans="1:7" ht="14.25" x14ac:dyDescent="0.2">
      <c r="A57" s="7" t="s">
        <v>86</v>
      </c>
      <c r="B57" s="7"/>
      <c r="C57" s="21" t="s">
        <v>93</v>
      </c>
      <c r="D57" s="21" t="s">
        <v>100</v>
      </c>
      <c r="E57" s="21" t="s">
        <v>64</v>
      </c>
      <c r="F57" s="21" t="s">
        <v>85</v>
      </c>
      <c r="G57" s="25">
        <v>127460.22</v>
      </c>
    </row>
    <row r="58" spans="1:7" ht="75" x14ac:dyDescent="0.2">
      <c r="A58" s="12" t="s">
        <v>128</v>
      </c>
      <c r="B58" s="12"/>
      <c r="C58" s="21" t="s">
        <v>93</v>
      </c>
      <c r="D58" s="21" t="s">
        <v>100</v>
      </c>
      <c r="E58" s="21" t="s">
        <v>129</v>
      </c>
      <c r="F58" s="21"/>
      <c r="G58" s="25">
        <f>SUM(G59)</f>
        <v>923616</v>
      </c>
    </row>
    <row r="59" spans="1:7" ht="42.75" x14ac:dyDescent="0.2">
      <c r="A59" s="7" t="s">
        <v>22</v>
      </c>
      <c r="B59" s="7"/>
      <c r="C59" s="21" t="s">
        <v>93</v>
      </c>
      <c r="D59" s="21" t="s">
        <v>100</v>
      </c>
      <c r="E59" s="21" t="s">
        <v>133</v>
      </c>
      <c r="F59" s="21" t="s">
        <v>21</v>
      </c>
      <c r="G59" s="25">
        <v>923616</v>
      </c>
    </row>
    <row r="60" spans="1:7" ht="15" x14ac:dyDescent="0.25">
      <c r="A60" s="12" t="s">
        <v>101</v>
      </c>
      <c r="B60" s="12"/>
      <c r="C60" s="19" t="s">
        <v>94</v>
      </c>
      <c r="D60" s="19" t="s">
        <v>91</v>
      </c>
      <c r="E60" s="19"/>
      <c r="F60" s="19"/>
      <c r="G60" s="5">
        <f>G61+G66</f>
        <v>29404291</v>
      </c>
    </row>
    <row r="61" spans="1:7" ht="15" x14ac:dyDescent="0.25">
      <c r="A61" s="12" t="s">
        <v>38</v>
      </c>
      <c r="B61" s="12"/>
      <c r="C61" s="19" t="s">
        <v>94</v>
      </c>
      <c r="D61" s="19" t="s">
        <v>102</v>
      </c>
      <c r="E61" s="19"/>
      <c r="F61" s="19"/>
      <c r="G61" s="5">
        <f>SUM(G64+G62)</f>
        <v>28904291</v>
      </c>
    </row>
    <row r="62" spans="1:7" ht="90" x14ac:dyDescent="0.25">
      <c r="A62" s="12" t="s">
        <v>39</v>
      </c>
      <c r="B62" s="12"/>
      <c r="C62" s="19" t="s">
        <v>94</v>
      </c>
      <c r="D62" s="19" t="s">
        <v>102</v>
      </c>
      <c r="E62" s="19" t="s">
        <v>65</v>
      </c>
      <c r="F62" s="19"/>
      <c r="G62" s="5">
        <f>G63</f>
        <v>9904291</v>
      </c>
    </row>
    <row r="63" spans="1:7" ht="42.75" x14ac:dyDescent="0.2">
      <c r="A63" s="7" t="s">
        <v>22</v>
      </c>
      <c r="B63" s="7"/>
      <c r="C63" s="21" t="s">
        <v>94</v>
      </c>
      <c r="D63" s="21" t="s">
        <v>102</v>
      </c>
      <c r="E63" s="21" t="s">
        <v>65</v>
      </c>
      <c r="F63" s="21" t="s">
        <v>21</v>
      </c>
      <c r="G63" s="25">
        <v>9904291</v>
      </c>
    </row>
    <row r="64" spans="1:7" ht="60" x14ac:dyDescent="0.25">
      <c r="A64" s="12" t="s">
        <v>40</v>
      </c>
      <c r="B64" s="12"/>
      <c r="C64" s="19" t="s">
        <v>94</v>
      </c>
      <c r="D64" s="19" t="s">
        <v>102</v>
      </c>
      <c r="E64" s="19" t="s">
        <v>66</v>
      </c>
      <c r="F64" s="19"/>
      <c r="G64" s="5">
        <f>G65</f>
        <v>19000000</v>
      </c>
    </row>
    <row r="65" spans="1:7" ht="42.75" x14ac:dyDescent="0.2">
      <c r="A65" s="7" t="s">
        <v>22</v>
      </c>
      <c r="B65" s="7"/>
      <c r="C65" s="21" t="s">
        <v>94</v>
      </c>
      <c r="D65" s="21" t="s">
        <v>102</v>
      </c>
      <c r="E65" s="21" t="s">
        <v>66</v>
      </c>
      <c r="F65" s="21" t="s">
        <v>21</v>
      </c>
      <c r="G65" s="25">
        <v>19000000</v>
      </c>
    </row>
    <row r="66" spans="1:7" ht="30" x14ac:dyDescent="0.25">
      <c r="A66" s="12" t="s">
        <v>41</v>
      </c>
      <c r="B66" s="12"/>
      <c r="C66" s="19" t="s">
        <v>94</v>
      </c>
      <c r="D66" s="19" t="s">
        <v>103</v>
      </c>
      <c r="E66" s="19"/>
      <c r="F66" s="19"/>
      <c r="G66" s="5">
        <f>SUM(G69+G67)</f>
        <v>500000</v>
      </c>
    </row>
    <row r="67" spans="1:7" ht="30" x14ac:dyDescent="0.25">
      <c r="A67" s="12" t="s">
        <v>42</v>
      </c>
      <c r="B67" s="12"/>
      <c r="C67" s="19" t="s">
        <v>94</v>
      </c>
      <c r="D67" s="19" t="s">
        <v>103</v>
      </c>
      <c r="E67" s="19" t="s">
        <v>67</v>
      </c>
      <c r="F67" s="19"/>
      <c r="G67" s="5">
        <f>G68</f>
        <v>400000</v>
      </c>
    </row>
    <row r="68" spans="1:7" ht="42.75" x14ac:dyDescent="0.2">
      <c r="A68" s="7" t="s">
        <v>22</v>
      </c>
      <c r="B68" s="7"/>
      <c r="C68" s="21" t="s">
        <v>94</v>
      </c>
      <c r="D68" s="21" t="s">
        <v>103</v>
      </c>
      <c r="E68" s="21" t="s">
        <v>67</v>
      </c>
      <c r="F68" s="21" t="s">
        <v>21</v>
      </c>
      <c r="G68" s="25">
        <v>400000</v>
      </c>
    </row>
    <row r="69" spans="1:7" ht="60" x14ac:dyDescent="0.25">
      <c r="A69" s="12" t="s">
        <v>80</v>
      </c>
      <c r="B69" s="12"/>
      <c r="C69" s="19" t="s">
        <v>94</v>
      </c>
      <c r="D69" s="19" t="s">
        <v>103</v>
      </c>
      <c r="E69" s="19" t="s">
        <v>79</v>
      </c>
      <c r="F69" s="19"/>
      <c r="G69" s="5">
        <f>G70</f>
        <v>100000</v>
      </c>
    </row>
    <row r="70" spans="1:7" ht="42.75" x14ac:dyDescent="0.2">
      <c r="A70" s="7" t="s">
        <v>22</v>
      </c>
      <c r="B70" s="7"/>
      <c r="C70" s="21" t="s">
        <v>94</v>
      </c>
      <c r="D70" s="21" t="s">
        <v>103</v>
      </c>
      <c r="E70" s="21" t="s">
        <v>79</v>
      </c>
      <c r="F70" s="21" t="s">
        <v>21</v>
      </c>
      <c r="G70" s="25">
        <v>100000</v>
      </c>
    </row>
    <row r="71" spans="1:7" ht="15" x14ac:dyDescent="0.25">
      <c r="A71" s="12" t="s">
        <v>104</v>
      </c>
      <c r="B71" s="12"/>
      <c r="C71" s="19" t="s">
        <v>105</v>
      </c>
      <c r="D71" s="19" t="s">
        <v>91</v>
      </c>
      <c r="E71" s="19"/>
      <c r="F71" s="19"/>
      <c r="G71" s="5">
        <f>G72+G75+G81</f>
        <v>85779475.210000008</v>
      </c>
    </row>
    <row r="72" spans="1:7" ht="15" x14ac:dyDescent="0.25">
      <c r="A72" s="12" t="s">
        <v>43</v>
      </c>
      <c r="B72" s="12"/>
      <c r="C72" s="19" t="s">
        <v>105</v>
      </c>
      <c r="D72" s="19" t="s">
        <v>90</v>
      </c>
      <c r="E72" s="19"/>
      <c r="F72" s="19"/>
      <c r="G72" s="5">
        <f>G73</f>
        <v>15600</v>
      </c>
    </row>
    <row r="73" spans="1:7" ht="135" x14ac:dyDescent="0.25">
      <c r="A73" s="13" t="s">
        <v>44</v>
      </c>
      <c r="B73" s="13"/>
      <c r="C73" s="19" t="s">
        <v>105</v>
      </c>
      <c r="D73" s="19" t="s">
        <v>90</v>
      </c>
      <c r="E73" s="19" t="s">
        <v>68</v>
      </c>
      <c r="F73" s="19"/>
      <c r="G73" s="5">
        <f>G74</f>
        <v>15600</v>
      </c>
    </row>
    <row r="74" spans="1:7" ht="42.75" x14ac:dyDescent="0.2">
      <c r="A74" s="7" t="s">
        <v>22</v>
      </c>
      <c r="B74" s="7"/>
      <c r="C74" s="21" t="s">
        <v>105</v>
      </c>
      <c r="D74" s="21" t="s">
        <v>90</v>
      </c>
      <c r="E74" s="21" t="s">
        <v>68</v>
      </c>
      <c r="F74" s="21" t="s">
        <v>21</v>
      </c>
      <c r="G74" s="25">
        <v>15600</v>
      </c>
    </row>
    <row r="75" spans="1:7" ht="15" x14ac:dyDescent="0.25">
      <c r="A75" s="12" t="s">
        <v>45</v>
      </c>
      <c r="B75" s="12"/>
      <c r="C75" s="19" t="s">
        <v>105</v>
      </c>
      <c r="D75" s="19" t="s">
        <v>92</v>
      </c>
      <c r="E75" s="19"/>
      <c r="F75" s="19"/>
      <c r="G75" s="5">
        <f>G76+G78</f>
        <v>3589551.2</v>
      </c>
    </row>
    <row r="76" spans="1:7" ht="105" x14ac:dyDescent="0.25">
      <c r="A76" s="13" t="s">
        <v>46</v>
      </c>
      <c r="B76" s="13"/>
      <c r="C76" s="19" t="s">
        <v>105</v>
      </c>
      <c r="D76" s="19" t="s">
        <v>92</v>
      </c>
      <c r="E76" s="19" t="s">
        <v>69</v>
      </c>
      <c r="F76" s="19"/>
      <c r="G76" s="5">
        <f>G77</f>
        <v>2712150</v>
      </c>
    </row>
    <row r="77" spans="1:7" ht="42.75" x14ac:dyDescent="0.2">
      <c r="A77" s="7" t="s">
        <v>22</v>
      </c>
      <c r="B77" s="7"/>
      <c r="C77" s="21" t="s">
        <v>105</v>
      </c>
      <c r="D77" s="21" t="s">
        <v>92</v>
      </c>
      <c r="E77" s="21" t="s">
        <v>69</v>
      </c>
      <c r="F77" s="21" t="s">
        <v>21</v>
      </c>
      <c r="G77" s="25">
        <v>2712150</v>
      </c>
    </row>
    <row r="78" spans="1:7" ht="75" x14ac:dyDescent="0.25">
      <c r="A78" s="12" t="s">
        <v>47</v>
      </c>
      <c r="B78" s="12"/>
      <c r="C78" s="19" t="s">
        <v>105</v>
      </c>
      <c r="D78" s="19" t="s">
        <v>92</v>
      </c>
      <c r="E78" s="19" t="s">
        <v>78</v>
      </c>
      <c r="F78" s="19"/>
      <c r="G78" s="5">
        <f>G79+G80</f>
        <v>877401.2</v>
      </c>
    </row>
    <row r="79" spans="1:7" ht="42.75" x14ac:dyDescent="0.2">
      <c r="A79" s="7" t="s">
        <v>22</v>
      </c>
      <c r="B79" s="7"/>
      <c r="C79" s="21" t="s">
        <v>105</v>
      </c>
      <c r="D79" s="21" t="s">
        <v>92</v>
      </c>
      <c r="E79" s="21" t="s">
        <v>78</v>
      </c>
      <c r="F79" s="21" t="s">
        <v>21</v>
      </c>
      <c r="G79" s="25">
        <v>877401.2</v>
      </c>
    </row>
    <row r="80" spans="1:7" ht="42.75" x14ac:dyDescent="0.2">
      <c r="A80" s="7" t="s">
        <v>134</v>
      </c>
      <c r="B80" s="7"/>
      <c r="C80" s="21" t="s">
        <v>105</v>
      </c>
      <c r="D80" s="21" t="s">
        <v>92</v>
      </c>
      <c r="E80" s="21" t="s">
        <v>78</v>
      </c>
      <c r="F80" s="21" t="s">
        <v>135</v>
      </c>
      <c r="G80" s="25"/>
    </row>
    <row r="81" spans="1:8" ht="15" x14ac:dyDescent="0.25">
      <c r="A81" s="6" t="s">
        <v>48</v>
      </c>
      <c r="B81" s="6"/>
      <c r="C81" s="19" t="s">
        <v>105</v>
      </c>
      <c r="D81" s="19" t="s">
        <v>93</v>
      </c>
      <c r="E81" s="19"/>
      <c r="F81" s="19"/>
      <c r="G81" s="5">
        <f>SUM(G82+G84+G86+G88+G91+G93+G95+G98)</f>
        <v>82174324.010000005</v>
      </c>
    </row>
    <row r="82" spans="1:8" ht="71.25" x14ac:dyDescent="0.25">
      <c r="A82" s="6" t="s">
        <v>136</v>
      </c>
      <c r="B82" s="6"/>
      <c r="C82" s="19" t="s">
        <v>105</v>
      </c>
      <c r="D82" s="19" t="s">
        <v>93</v>
      </c>
      <c r="E82" s="19" t="s">
        <v>137</v>
      </c>
      <c r="F82" s="19"/>
      <c r="G82" s="5">
        <f>SUM(G83)</f>
        <v>538659.52</v>
      </c>
    </row>
    <row r="83" spans="1:8" ht="42.75" x14ac:dyDescent="0.25">
      <c r="A83" s="7" t="s">
        <v>22</v>
      </c>
      <c r="B83" s="7"/>
      <c r="C83" s="19" t="s">
        <v>105</v>
      </c>
      <c r="D83" s="19" t="s">
        <v>93</v>
      </c>
      <c r="E83" s="19" t="s">
        <v>137</v>
      </c>
      <c r="F83" s="19" t="s">
        <v>21</v>
      </c>
      <c r="G83" s="5">
        <v>538659.52</v>
      </c>
    </row>
    <row r="84" spans="1:8" ht="45" x14ac:dyDescent="0.25">
      <c r="A84" s="12" t="s">
        <v>49</v>
      </c>
      <c r="B84" s="12"/>
      <c r="C84" s="19" t="s">
        <v>105</v>
      </c>
      <c r="D84" s="19" t="s">
        <v>93</v>
      </c>
      <c r="E84" s="19" t="s">
        <v>70</v>
      </c>
      <c r="F84" s="19"/>
      <c r="G84" s="5">
        <f>G85</f>
        <v>1909038</v>
      </c>
    </row>
    <row r="85" spans="1:8" ht="42.75" x14ac:dyDescent="0.2">
      <c r="A85" s="7" t="s">
        <v>22</v>
      </c>
      <c r="B85" s="7"/>
      <c r="C85" s="21" t="s">
        <v>105</v>
      </c>
      <c r="D85" s="21" t="s">
        <v>93</v>
      </c>
      <c r="E85" s="21" t="s">
        <v>70</v>
      </c>
      <c r="F85" s="21" t="s">
        <v>21</v>
      </c>
      <c r="G85" s="25">
        <v>1909038</v>
      </c>
    </row>
    <row r="86" spans="1:8" ht="60" x14ac:dyDescent="0.25">
      <c r="A86" s="12" t="s">
        <v>50</v>
      </c>
      <c r="B86" s="12"/>
      <c r="C86" s="19" t="s">
        <v>105</v>
      </c>
      <c r="D86" s="19" t="s">
        <v>93</v>
      </c>
      <c r="E86" s="19" t="s">
        <v>71</v>
      </c>
      <c r="F86" s="19"/>
      <c r="G86" s="5">
        <f>G87</f>
        <v>97130</v>
      </c>
    </row>
    <row r="87" spans="1:8" ht="42.75" x14ac:dyDescent="0.2">
      <c r="A87" s="7" t="s">
        <v>22</v>
      </c>
      <c r="B87" s="7"/>
      <c r="C87" s="21" t="s">
        <v>105</v>
      </c>
      <c r="D87" s="21" t="s">
        <v>93</v>
      </c>
      <c r="E87" s="21" t="s">
        <v>71</v>
      </c>
      <c r="F87" s="21" t="s">
        <v>21</v>
      </c>
      <c r="G87" s="25">
        <v>97130</v>
      </c>
    </row>
    <row r="88" spans="1:8" ht="15" x14ac:dyDescent="0.25">
      <c r="A88" s="12" t="s">
        <v>51</v>
      </c>
      <c r="B88" s="12"/>
      <c r="C88" s="19" t="s">
        <v>105</v>
      </c>
      <c r="D88" s="19" t="s">
        <v>93</v>
      </c>
      <c r="E88" s="19" t="s">
        <v>72</v>
      </c>
      <c r="F88" s="19"/>
      <c r="G88" s="5">
        <f>G89+G90</f>
        <v>35532373.899999999</v>
      </c>
    </row>
    <row r="89" spans="1:8" ht="42.75" x14ac:dyDescent="0.2">
      <c r="A89" s="7" t="s">
        <v>22</v>
      </c>
      <c r="B89" s="7"/>
      <c r="C89" s="21" t="s">
        <v>105</v>
      </c>
      <c r="D89" s="21" t="s">
        <v>93</v>
      </c>
      <c r="E89" s="21" t="s">
        <v>72</v>
      </c>
      <c r="F89" s="21" t="s">
        <v>21</v>
      </c>
      <c r="G89" s="25">
        <v>30284441.32</v>
      </c>
    </row>
    <row r="90" spans="1:8" ht="14.25" x14ac:dyDescent="0.2">
      <c r="A90" s="7" t="s">
        <v>86</v>
      </c>
      <c r="B90" s="7"/>
      <c r="C90" s="21" t="s">
        <v>105</v>
      </c>
      <c r="D90" s="21" t="s">
        <v>93</v>
      </c>
      <c r="E90" s="21" t="s">
        <v>72</v>
      </c>
      <c r="F90" s="21" t="s">
        <v>85</v>
      </c>
      <c r="G90" s="25">
        <v>5247932.58</v>
      </c>
      <c r="H90" s="10"/>
    </row>
    <row r="91" spans="1:8" ht="14.25" x14ac:dyDescent="0.2">
      <c r="A91" s="6" t="s">
        <v>52</v>
      </c>
      <c r="B91" s="6"/>
      <c r="C91" s="20" t="s">
        <v>105</v>
      </c>
      <c r="D91" s="20" t="s">
        <v>93</v>
      </c>
      <c r="E91" s="20" t="s">
        <v>73</v>
      </c>
      <c r="F91" s="20"/>
      <c r="G91" s="24">
        <f>G92</f>
        <v>2700000</v>
      </c>
    </row>
    <row r="92" spans="1:8" ht="42.75" x14ac:dyDescent="0.2">
      <c r="A92" s="7" t="s">
        <v>22</v>
      </c>
      <c r="B92" s="7"/>
      <c r="C92" s="21" t="s">
        <v>105</v>
      </c>
      <c r="D92" s="21" t="s">
        <v>93</v>
      </c>
      <c r="E92" s="21" t="s">
        <v>73</v>
      </c>
      <c r="F92" s="21" t="s">
        <v>21</v>
      </c>
      <c r="G92" s="25">
        <v>2700000</v>
      </c>
    </row>
    <row r="93" spans="1:8" ht="28.5" x14ac:dyDescent="0.2">
      <c r="A93" s="6" t="s">
        <v>53</v>
      </c>
      <c r="B93" s="6"/>
      <c r="C93" s="20" t="s">
        <v>105</v>
      </c>
      <c r="D93" s="20" t="s">
        <v>93</v>
      </c>
      <c r="E93" s="20" t="s">
        <v>74</v>
      </c>
      <c r="F93" s="20"/>
      <c r="G93" s="24">
        <f>G94</f>
        <v>200000</v>
      </c>
    </row>
    <row r="94" spans="1:8" ht="42.75" x14ac:dyDescent="0.2">
      <c r="A94" s="7" t="s">
        <v>22</v>
      </c>
      <c r="B94" s="7"/>
      <c r="C94" s="21" t="s">
        <v>105</v>
      </c>
      <c r="D94" s="21" t="s">
        <v>93</v>
      </c>
      <c r="E94" s="21" t="s">
        <v>74</v>
      </c>
      <c r="F94" s="21" t="s">
        <v>21</v>
      </c>
      <c r="G94" s="25">
        <v>200000</v>
      </c>
    </row>
    <row r="95" spans="1:8" ht="28.5" x14ac:dyDescent="0.2">
      <c r="A95" s="6" t="s">
        <v>54</v>
      </c>
      <c r="B95" s="6"/>
      <c r="C95" s="20" t="s">
        <v>105</v>
      </c>
      <c r="D95" s="20" t="s">
        <v>93</v>
      </c>
      <c r="E95" s="20" t="s">
        <v>75</v>
      </c>
      <c r="F95" s="20"/>
      <c r="G95" s="24">
        <f>SUM(G96:G97)</f>
        <v>38050812.670000002</v>
      </c>
    </row>
    <row r="96" spans="1:8" ht="42.75" x14ac:dyDescent="0.2">
      <c r="A96" s="7" t="s">
        <v>22</v>
      </c>
      <c r="B96" s="7"/>
      <c r="C96" s="21" t="s">
        <v>105</v>
      </c>
      <c r="D96" s="21" t="s">
        <v>93</v>
      </c>
      <c r="E96" s="21" t="s">
        <v>75</v>
      </c>
      <c r="F96" s="21" t="s">
        <v>21</v>
      </c>
      <c r="G96" s="25">
        <v>38028308.130000003</v>
      </c>
    </row>
    <row r="97" spans="1:7" ht="14.25" x14ac:dyDescent="0.2">
      <c r="A97" s="7"/>
      <c r="B97" s="7"/>
      <c r="C97" s="21" t="s">
        <v>105</v>
      </c>
      <c r="D97" s="21" t="s">
        <v>93</v>
      </c>
      <c r="E97" s="21" t="s">
        <v>75</v>
      </c>
      <c r="F97" s="21" t="s">
        <v>135</v>
      </c>
      <c r="G97" s="25">
        <v>22504.54</v>
      </c>
    </row>
    <row r="98" spans="1:7" ht="42.75" x14ac:dyDescent="0.2">
      <c r="A98" s="7" t="s">
        <v>138</v>
      </c>
      <c r="B98" s="7"/>
      <c r="C98" s="21" t="s">
        <v>105</v>
      </c>
      <c r="D98" s="21" t="s">
        <v>93</v>
      </c>
      <c r="E98" s="21" t="s">
        <v>139</v>
      </c>
      <c r="F98" s="21"/>
      <c r="G98" s="25">
        <f>SUM(G99)</f>
        <v>3146309.92</v>
      </c>
    </row>
    <row r="99" spans="1:7" ht="42.75" x14ac:dyDescent="0.2">
      <c r="A99" s="7" t="s">
        <v>22</v>
      </c>
      <c r="B99" s="7"/>
      <c r="C99" s="21" t="s">
        <v>105</v>
      </c>
      <c r="D99" s="21" t="s">
        <v>93</v>
      </c>
      <c r="E99" s="21" t="s">
        <v>139</v>
      </c>
      <c r="F99" s="21" t="s">
        <v>21</v>
      </c>
      <c r="G99" s="25">
        <v>3146309.92</v>
      </c>
    </row>
    <row r="100" spans="1:7" ht="15" x14ac:dyDescent="0.25">
      <c r="A100" s="12" t="s">
        <v>123</v>
      </c>
      <c r="B100" s="12"/>
      <c r="C100" s="19" t="s">
        <v>124</v>
      </c>
      <c r="D100" s="19" t="s">
        <v>91</v>
      </c>
      <c r="E100" s="19"/>
      <c r="F100" s="19"/>
      <c r="G100" s="5">
        <f>SUM(G101)</f>
        <v>100000</v>
      </c>
    </row>
    <row r="101" spans="1:7" ht="28.5" x14ac:dyDescent="0.2">
      <c r="A101" s="6" t="s">
        <v>125</v>
      </c>
      <c r="B101" s="6"/>
      <c r="C101" s="20" t="s">
        <v>124</v>
      </c>
      <c r="D101" s="20" t="s">
        <v>124</v>
      </c>
      <c r="E101" s="21" t="s">
        <v>126</v>
      </c>
      <c r="F101" s="21"/>
      <c r="G101" s="25">
        <f t="shared" ref="G101" si="1">SUM(G102)</f>
        <v>100000</v>
      </c>
    </row>
    <row r="102" spans="1:7" ht="42.75" x14ac:dyDescent="0.2">
      <c r="A102" s="7" t="s">
        <v>22</v>
      </c>
      <c r="B102" s="7"/>
      <c r="C102" s="21" t="s">
        <v>124</v>
      </c>
      <c r="D102" s="21" t="s">
        <v>124</v>
      </c>
      <c r="E102" s="21" t="s">
        <v>126</v>
      </c>
      <c r="F102" s="21" t="s">
        <v>21</v>
      </c>
      <c r="G102" s="25">
        <v>100000</v>
      </c>
    </row>
    <row r="103" spans="1:7" ht="15" x14ac:dyDescent="0.25">
      <c r="A103" s="12" t="s">
        <v>114</v>
      </c>
      <c r="B103" s="12"/>
      <c r="C103" s="20" t="s">
        <v>112</v>
      </c>
      <c r="D103" s="20" t="s">
        <v>91</v>
      </c>
      <c r="E103" s="21"/>
      <c r="F103" s="21"/>
      <c r="G103" s="5">
        <f>SUM(G104)</f>
        <v>500000</v>
      </c>
    </row>
    <row r="104" spans="1:7" ht="28.5" x14ac:dyDescent="0.2">
      <c r="A104" s="6" t="s">
        <v>111</v>
      </c>
      <c r="B104" s="6"/>
      <c r="C104" s="20" t="s">
        <v>112</v>
      </c>
      <c r="D104" s="20" t="s">
        <v>94</v>
      </c>
      <c r="E104" s="21" t="s">
        <v>113</v>
      </c>
      <c r="F104" s="21"/>
      <c r="G104" s="25">
        <f t="shared" ref="G104" si="2">SUM(G105)</f>
        <v>500000</v>
      </c>
    </row>
    <row r="105" spans="1:7" ht="42.75" x14ac:dyDescent="0.2">
      <c r="A105" s="7" t="s">
        <v>22</v>
      </c>
      <c r="B105" s="7"/>
      <c r="C105" s="21" t="s">
        <v>112</v>
      </c>
      <c r="D105" s="21" t="s">
        <v>94</v>
      </c>
      <c r="E105" s="21" t="s">
        <v>113</v>
      </c>
      <c r="F105" s="21" t="s">
        <v>21</v>
      </c>
      <c r="G105" s="25">
        <v>500000</v>
      </c>
    </row>
    <row r="106" spans="1:7" ht="15" x14ac:dyDescent="0.25">
      <c r="A106" s="12" t="s">
        <v>106</v>
      </c>
      <c r="B106" s="12"/>
      <c r="C106" s="19" t="s">
        <v>100</v>
      </c>
      <c r="D106" s="19" t="s">
        <v>91</v>
      </c>
      <c r="E106" s="19"/>
      <c r="F106" s="19"/>
      <c r="G106" s="5">
        <f t="shared" ref="G106:G108" si="3">G107</f>
        <v>873298</v>
      </c>
    </row>
    <row r="107" spans="1:7" ht="15" x14ac:dyDescent="0.25">
      <c r="A107" s="12" t="s">
        <v>55</v>
      </c>
      <c r="B107" s="12"/>
      <c r="C107" s="19" t="s">
        <v>100</v>
      </c>
      <c r="D107" s="19" t="s">
        <v>93</v>
      </c>
      <c r="E107" s="19"/>
      <c r="F107" s="19"/>
      <c r="G107" s="5">
        <f>SUM(G108)</f>
        <v>873298</v>
      </c>
    </row>
    <row r="108" spans="1:7" ht="105" x14ac:dyDescent="0.25">
      <c r="A108" s="12" t="s">
        <v>56</v>
      </c>
      <c r="B108" s="12"/>
      <c r="C108" s="19" t="s">
        <v>100</v>
      </c>
      <c r="D108" s="19" t="s">
        <v>93</v>
      </c>
      <c r="E108" s="19" t="s">
        <v>76</v>
      </c>
      <c r="F108" s="19"/>
      <c r="G108" s="5">
        <f t="shared" si="3"/>
        <v>873298</v>
      </c>
    </row>
    <row r="109" spans="1:7" ht="14.25" x14ac:dyDescent="0.2">
      <c r="A109" s="7" t="s">
        <v>107</v>
      </c>
      <c r="B109" s="7"/>
      <c r="C109" s="21" t="s">
        <v>100</v>
      </c>
      <c r="D109" s="21" t="s">
        <v>93</v>
      </c>
      <c r="E109" s="21" t="s">
        <v>76</v>
      </c>
      <c r="F109" s="21" t="s">
        <v>87</v>
      </c>
      <c r="G109" s="25">
        <v>873298</v>
      </c>
    </row>
    <row r="110" spans="1:7" ht="15" x14ac:dyDescent="0.25">
      <c r="A110" s="12" t="s">
        <v>108</v>
      </c>
      <c r="B110" s="12"/>
      <c r="C110" s="19" t="s">
        <v>109</v>
      </c>
      <c r="D110" s="19" t="s">
        <v>91</v>
      </c>
      <c r="E110" s="19"/>
      <c r="F110" s="19"/>
      <c r="G110" s="5">
        <f>SUM(G112,G114)</f>
        <v>3504618.85</v>
      </c>
    </row>
    <row r="111" spans="1:7" ht="14.25" x14ac:dyDescent="0.2">
      <c r="A111" s="6" t="s">
        <v>57</v>
      </c>
      <c r="B111" s="6"/>
      <c r="C111" s="20" t="s">
        <v>109</v>
      </c>
      <c r="D111" s="20" t="s">
        <v>92</v>
      </c>
      <c r="E111" s="20"/>
      <c r="F111" s="20"/>
      <c r="G111" s="24">
        <f>SUM(G114+G112)</f>
        <v>3504618.85</v>
      </c>
    </row>
    <row r="112" spans="1:7" ht="28.5" x14ac:dyDescent="0.2">
      <c r="A112" s="6" t="s">
        <v>58</v>
      </c>
      <c r="B112" s="6"/>
      <c r="C112" s="20" t="s">
        <v>109</v>
      </c>
      <c r="D112" s="20" t="s">
        <v>92</v>
      </c>
      <c r="E112" s="20" t="s">
        <v>77</v>
      </c>
      <c r="F112" s="20"/>
      <c r="G112" s="24">
        <f t="shared" ref="G112" si="4">G113</f>
        <v>2500000</v>
      </c>
    </row>
    <row r="113" spans="1:7" ht="42.75" x14ac:dyDescent="0.2">
      <c r="A113" s="7" t="s">
        <v>22</v>
      </c>
      <c r="B113" s="7"/>
      <c r="C113" s="21" t="s">
        <v>109</v>
      </c>
      <c r="D113" s="21" t="s">
        <v>92</v>
      </c>
      <c r="E113" s="21" t="s">
        <v>77</v>
      </c>
      <c r="F113" s="21" t="s">
        <v>21</v>
      </c>
      <c r="G113" s="25">
        <v>2500000</v>
      </c>
    </row>
    <row r="114" spans="1:7" ht="26.25" x14ac:dyDescent="0.25">
      <c r="A114" s="14" t="s">
        <v>110</v>
      </c>
      <c r="B114" s="14"/>
      <c r="C114" s="23">
        <v>11</v>
      </c>
      <c r="D114" s="15" t="s">
        <v>105</v>
      </c>
      <c r="E114" s="23">
        <v>9900000000</v>
      </c>
      <c r="F114" s="17"/>
      <c r="G114" s="5">
        <f>SUM(G115:G116)</f>
        <v>1004618.85</v>
      </c>
    </row>
    <row r="115" spans="1:7" ht="42.75" x14ac:dyDescent="0.2">
      <c r="A115" s="7" t="s">
        <v>22</v>
      </c>
      <c r="B115" s="7"/>
      <c r="C115" s="21" t="s">
        <v>109</v>
      </c>
      <c r="D115" s="16" t="s">
        <v>105</v>
      </c>
      <c r="E115" s="21" t="s">
        <v>77</v>
      </c>
      <c r="F115" s="17">
        <v>244</v>
      </c>
      <c r="G115" s="25">
        <v>800000</v>
      </c>
    </row>
    <row r="116" spans="1:7" ht="14.25" x14ac:dyDescent="0.2">
      <c r="A116" s="7" t="s">
        <v>86</v>
      </c>
      <c r="B116" s="7"/>
      <c r="C116" s="21" t="s">
        <v>109</v>
      </c>
      <c r="D116" s="16" t="s">
        <v>105</v>
      </c>
      <c r="E116" s="21" t="s">
        <v>77</v>
      </c>
      <c r="F116" s="17">
        <v>247</v>
      </c>
      <c r="G116" s="25">
        <v>204618.85</v>
      </c>
    </row>
  </sheetData>
  <mergeCells count="10">
    <mergeCell ref="B1:G1"/>
    <mergeCell ref="H7:H8"/>
    <mergeCell ref="C2:G2"/>
    <mergeCell ref="A4:G4"/>
    <mergeCell ref="A6:C6"/>
    <mergeCell ref="E6:G6"/>
    <mergeCell ref="A7:A8"/>
    <mergeCell ref="C7:F7"/>
    <mergeCell ref="G7:G8"/>
    <mergeCell ref="B7:B8"/>
  </mergeCells>
  <pageMargins left="0.7" right="0.7" top="0.75" bottom="0.75" header="0.3" footer="0.3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Ильяс</dc:creator>
  <dc:description>POI HSSF rep:2.45.0.181</dc:description>
  <cp:lastModifiedBy>Зам. Главы</cp:lastModifiedBy>
  <cp:lastPrinted>2024-01-25T09:27:00Z</cp:lastPrinted>
  <dcterms:created xsi:type="dcterms:W3CDTF">2018-10-24T07:30:53Z</dcterms:created>
  <dcterms:modified xsi:type="dcterms:W3CDTF">2024-04-10T03:51:58Z</dcterms:modified>
</cp:coreProperties>
</file>