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 tabRatio="601"/>
  </bookViews>
  <sheets>
    <sheet name="1" sheetId="15" r:id="rId1"/>
    <sheet name="2" sheetId="12" r:id="rId2"/>
    <sheet name="Лист1" sheetId="16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" i="12"/>
  <c r="G89"/>
  <c r="H90"/>
  <c r="G90"/>
  <c r="H91"/>
  <c r="G91"/>
  <c r="G122" i="15"/>
  <c r="F122"/>
  <c r="G123"/>
  <c r="F123"/>
  <c r="G81"/>
  <c r="F81"/>
  <c r="G83"/>
  <c r="F83"/>
  <c r="G62"/>
  <c r="F62"/>
  <c r="G126" l="1"/>
  <c r="F126"/>
  <c r="G124"/>
  <c r="F124"/>
  <c r="G120"/>
  <c r="G119" s="1"/>
  <c r="G118" s="1"/>
  <c r="F120"/>
  <c r="F119" s="1"/>
  <c r="F118" s="1"/>
  <c r="G116"/>
  <c r="G115" s="1"/>
  <c r="F116"/>
  <c r="F115" s="1"/>
  <c r="G113"/>
  <c r="G112" s="1"/>
  <c r="F113"/>
  <c r="F112" s="1"/>
  <c r="G110"/>
  <c r="F110"/>
  <c r="G108"/>
  <c r="F108"/>
  <c r="G104"/>
  <c r="F104"/>
  <c r="G101"/>
  <c r="F101"/>
  <c r="G99"/>
  <c r="F99"/>
  <c r="G97"/>
  <c r="F97"/>
  <c r="G94"/>
  <c r="F94"/>
  <c r="G92"/>
  <c r="F92"/>
  <c r="G90"/>
  <c r="F90"/>
  <c r="G88"/>
  <c r="F88"/>
  <c r="G82"/>
  <c r="F82"/>
  <c r="G79"/>
  <c r="G78" s="1"/>
  <c r="F79"/>
  <c r="F78" s="1"/>
  <c r="G75"/>
  <c r="F75"/>
  <c r="G73"/>
  <c r="F73"/>
  <c r="G69"/>
  <c r="F69"/>
  <c r="G66"/>
  <c r="F66"/>
  <c r="G60"/>
  <c r="F60"/>
  <c r="G57"/>
  <c r="F57"/>
  <c r="G54"/>
  <c r="F54"/>
  <c r="G47"/>
  <c r="G46" s="1"/>
  <c r="G45" s="1"/>
  <c r="F47"/>
  <c r="F46" s="1"/>
  <c r="F45" s="1"/>
  <c r="G43"/>
  <c r="F43"/>
  <c r="G41"/>
  <c r="F41"/>
  <c r="G39"/>
  <c r="F39"/>
  <c r="G37"/>
  <c r="F37"/>
  <c r="G34"/>
  <c r="G33" s="1"/>
  <c r="F34"/>
  <c r="F33" s="1"/>
  <c r="G31"/>
  <c r="G30" s="1"/>
  <c r="F31"/>
  <c r="F30" s="1"/>
  <c r="G20"/>
  <c r="G19" s="1"/>
  <c r="G18" s="1"/>
  <c r="F20"/>
  <c r="F19" s="1"/>
  <c r="F18" s="1"/>
  <c r="G16"/>
  <c r="F16"/>
  <c r="G13"/>
  <c r="F13"/>
  <c r="G12"/>
  <c r="G11" s="1"/>
  <c r="F12"/>
  <c r="F11" s="1"/>
  <c r="H141" i="16"/>
  <c r="H140" s="1"/>
  <c r="H135" s="1"/>
  <c r="G141"/>
  <c r="G140"/>
  <c r="H138"/>
  <c r="H137" s="1"/>
  <c r="H136" s="1"/>
  <c r="G138"/>
  <c r="G135" s="1"/>
  <c r="G137"/>
  <c r="G136" s="1"/>
  <c r="H133"/>
  <c r="G133"/>
  <c r="H132"/>
  <c r="H131" s="1"/>
  <c r="H130" s="1"/>
  <c r="G132"/>
  <c r="G131"/>
  <c r="G130"/>
  <c r="H128"/>
  <c r="G128"/>
  <c r="H127"/>
  <c r="H126" s="1"/>
  <c r="G127"/>
  <c r="G126"/>
  <c r="H124"/>
  <c r="H123" s="1"/>
  <c r="H122" s="1"/>
  <c r="G124"/>
  <c r="G123" s="1"/>
  <c r="G122" s="1"/>
  <c r="H120"/>
  <c r="G120"/>
  <c r="H118"/>
  <c r="G118"/>
  <c r="H117"/>
  <c r="G117"/>
  <c r="H116"/>
  <c r="G116"/>
  <c r="H114"/>
  <c r="G114"/>
  <c r="H111"/>
  <c r="G111"/>
  <c r="H109"/>
  <c r="G109"/>
  <c r="H107"/>
  <c r="G107"/>
  <c r="H104"/>
  <c r="G104"/>
  <c r="H102"/>
  <c r="G102"/>
  <c r="H100"/>
  <c r="G100"/>
  <c r="H98"/>
  <c r="H97" s="1"/>
  <c r="H96" s="1"/>
  <c r="G98"/>
  <c r="G97" s="1"/>
  <c r="G96" s="1"/>
  <c r="H94"/>
  <c r="G94"/>
  <c r="H91"/>
  <c r="H90" s="1"/>
  <c r="G91"/>
  <c r="G90" s="1"/>
  <c r="H87"/>
  <c r="H85" s="1"/>
  <c r="G87"/>
  <c r="G85" s="1"/>
  <c r="H86"/>
  <c r="G86"/>
  <c r="H82"/>
  <c r="G82"/>
  <c r="H80"/>
  <c r="H79" s="1"/>
  <c r="H78" s="1"/>
  <c r="G80"/>
  <c r="G79" s="1"/>
  <c r="G78" s="1"/>
  <c r="H75"/>
  <c r="G75"/>
  <c r="H72"/>
  <c r="H71" s="1"/>
  <c r="H70" s="1"/>
  <c r="G72"/>
  <c r="G71" s="1"/>
  <c r="G70" s="1"/>
  <c r="H67"/>
  <c r="H61" s="1"/>
  <c r="H60" s="1"/>
  <c r="H56" s="1"/>
  <c r="G67"/>
  <c r="G61" s="1"/>
  <c r="G60" s="1"/>
  <c r="G56" s="1"/>
  <c r="H65"/>
  <c r="G65"/>
  <c r="H62"/>
  <c r="G62"/>
  <c r="H58"/>
  <c r="G58"/>
  <c r="H57"/>
  <c r="G57"/>
  <c r="H50"/>
  <c r="H49" s="1"/>
  <c r="H48" s="1"/>
  <c r="H47" s="1"/>
  <c r="G50"/>
  <c r="G49" s="1"/>
  <c r="G48" s="1"/>
  <c r="G47" s="1"/>
  <c r="H45"/>
  <c r="G45"/>
  <c r="H43"/>
  <c r="G43"/>
  <c r="H41"/>
  <c r="G41"/>
  <c r="H38"/>
  <c r="G38"/>
  <c r="H37"/>
  <c r="H36" s="1"/>
  <c r="G37"/>
  <c r="G36" s="1"/>
  <c r="H34"/>
  <c r="G34"/>
  <c r="H33"/>
  <c r="G33"/>
  <c r="H32"/>
  <c r="G32"/>
  <c r="H30"/>
  <c r="G30"/>
  <c r="H29"/>
  <c r="G29"/>
  <c r="H19"/>
  <c r="G19"/>
  <c r="H18"/>
  <c r="H17" s="1"/>
  <c r="G18"/>
  <c r="G17" s="1"/>
  <c r="H15"/>
  <c r="G15"/>
  <c r="H14"/>
  <c r="G14"/>
  <c r="G8" s="1"/>
  <c r="H11"/>
  <c r="G11"/>
  <c r="H10"/>
  <c r="G10"/>
  <c r="H9"/>
  <c r="G9"/>
  <c r="G128" i="12"/>
  <c r="G127" s="1"/>
  <c r="G126" s="1"/>
  <c r="H128"/>
  <c r="H127" s="1"/>
  <c r="H126" s="1"/>
  <c r="H65"/>
  <c r="H141"/>
  <c r="H140" s="1"/>
  <c r="H138"/>
  <c r="H137" s="1"/>
  <c r="H136" s="1"/>
  <c r="H133"/>
  <c r="H132" s="1"/>
  <c r="H131" s="1"/>
  <c r="H130" s="1"/>
  <c r="H124"/>
  <c r="H123" s="1"/>
  <c r="H122" s="1"/>
  <c r="H120"/>
  <c r="H118"/>
  <c r="H114"/>
  <c r="H111"/>
  <c r="H109"/>
  <c r="H107"/>
  <c r="H104"/>
  <c r="H102"/>
  <c r="H100"/>
  <c r="H98"/>
  <c r="H93"/>
  <c r="H87"/>
  <c r="H86" s="1"/>
  <c r="H82"/>
  <c r="H80"/>
  <c r="H75"/>
  <c r="H72"/>
  <c r="H67"/>
  <c r="H62"/>
  <c r="H58"/>
  <c r="H57" s="1"/>
  <c r="H50"/>
  <c r="H49" s="1"/>
  <c r="H48" s="1"/>
  <c r="H47" s="1"/>
  <c r="H45"/>
  <c r="H43"/>
  <c r="H41"/>
  <c r="H38"/>
  <c r="H34"/>
  <c r="H33" s="1"/>
  <c r="H32" s="1"/>
  <c r="H30"/>
  <c r="H29" s="1"/>
  <c r="H19"/>
  <c r="H18" s="1"/>
  <c r="H17" s="1"/>
  <c r="H15"/>
  <c r="H14" s="1"/>
  <c r="H11"/>
  <c r="H10"/>
  <c r="H9" s="1"/>
  <c r="G141"/>
  <c r="G140" s="1"/>
  <c r="G138"/>
  <c r="G137" s="1"/>
  <c r="G136" s="1"/>
  <c r="G133"/>
  <c r="G132" s="1"/>
  <c r="G131" s="1"/>
  <c r="G130" s="1"/>
  <c r="G124"/>
  <c r="G123" s="1"/>
  <c r="G122" s="1"/>
  <c r="G120"/>
  <c r="G118"/>
  <c r="G114"/>
  <c r="G111"/>
  <c r="G109"/>
  <c r="G107"/>
  <c r="G104"/>
  <c r="G102"/>
  <c r="G100"/>
  <c r="G98"/>
  <c r="G93"/>
  <c r="G87"/>
  <c r="G85" s="1"/>
  <c r="G82"/>
  <c r="G80"/>
  <c r="G75"/>
  <c r="G72"/>
  <c r="G67"/>
  <c r="G65"/>
  <c r="G62"/>
  <c r="G58"/>
  <c r="G57" s="1"/>
  <c r="G50"/>
  <c r="G49" s="1"/>
  <c r="G48" s="1"/>
  <c r="G47" s="1"/>
  <c r="G45"/>
  <c r="G43"/>
  <c r="G41"/>
  <c r="G38"/>
  <c r="G34"/>
  <c r="G33" s="1"/>
  <c r="G32" s="1"/>
  <c r="G30"/>
  <c r="G29" s="1"/>
  <c r="G19"/>
  <c r="G18" s="1"/>
  <c r="G17" s="1"/>
  <c r="G15"/>
  <c r="G14" s="1"/>
  <c r="G11"/>
  <c r="G10"/>
  <c r="G9" s="1"/>
  <c r="G117" l="1"/>
  <c r="G116" s="1"/>
  <c r="G135"/>
  <c r="F56" i="15"/>
  <c r="G56"/>
  <c r="G107"/>
  <c r="G106" s="1"/>
  <c r="F65"/>
  <c r="G36"/>
  <c r="G10" s="1"/>
  <c r="F107"/>
  <c r="F106" s="1"/>
  <c r="F53"/>
  <c r="G72"/>
  <c r="G65"/>
  <c r="F72"/>
  <c r="G87"/>
  <c r="G53"/>
  <c r="F87"/>
  <c r="F36"/>
  <c r="F10" s="1"/>
  <c r="G69" i="16"/>
  <c r="H8"/>
  <c r="H69"/>
  <c r="G89"/>
  <c r="G84" s="1"/>
  <c r="H89"/>
  <c r="H84" s="1"/>
  <c r="H135" i="12"/>
  <c r="G79"/>
  <c r="G78" s="1"/>
  <c r="G86"/>
  <c r="G97"/>
  <c r="G96" s="1"/>
  <c r="G71"/>
  <c r="G70" s="1"/>
  <c r="G61"/>
  <c r="G60" s="1"/>
  <c r="G56" s="1"/>
  <c r="G37"/>
  <c r="G36" s="1"/>
  <c r="G8" s="1"/>
  <c r="H117"/>
  <c r="H116" s="1"/>
  <c r="H97"/>
  <c r="H96" s="1"/>
  <c r="H85"/>
  <c r="H79"/>
  <c r="H78" s="1"/>
  <c r="H71"/>
  <c r="H70" s="1"/>
  <c r="H61"/>
  <c r="H60" s="1"/>
  <c r="H56" s="1"/>
  <c r="H37"/>
  <c r="H36" s="1"/>
  <c r="H8" s="1"/>
  <c r="G69" l="1"/>
  <c r="F64" i="15"/>
  <c r="G64"/>
  <c r="F77"/>
  <c r="F9" s="1"/>
  <c r="G77"/>
  <c r="G9" s="1"/>
  <c r="G7" i="16"/>
  <c r="H7"/>
  <c r="G84" i="12"/>
  <c r="G7" s="1"/>
  <c r="H84"/>
  <c r="H69"/>
  <c r="H7" l="1"/>
</calcChain>
</file>

<file path=xl/sharedStrings.xml><?xml version="1.0" encoding="utf-8"?>
<sst xmlns="http://schemas.openxmlformats.org/spreadsheetml/2006/main" count="1968" uniqueCount="173">
  <si>
    <t>Наименование</t>
  </si>
  <si>
    <t>Код функциональной классификации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</si>
  <si>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</si>
  <si>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</si>
  <si>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</si>
  <si>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</si>
  <si>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</si>
  <si>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</si>
  <si>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00</t>
  </si>
  <si>
    <t>02</t>
  </si>
  <si>
    <t>Расходы общегосударственного характера</t>
  </si>
  <si>
    <t>Глава муниципального образования</t>
  </si>
  <si>
    <t>Фонд оплаты труда государственных (муниципальных) органов</t>
  </si>
  <si>
    <t>121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</si>
  <si>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</si>
  <si>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</si>
  <si>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</si>
  <si>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244</t>
  </si>
  <si>
    <t>Центральный аппарат (местный бюджет)</t>
  </si>
  <si>
    <t>04</t>
  </si>
  <si>
    <t>Иные выплаты персоналу государственных (муниципальных) органов, за исключением фонда оплаты труда</t>
  </si>
  <si>
    <t>122</t>
  </si>
  <si>
    <t>242</t>
  </si>
  <si>
    <t>Уплата налога на имущество организаций и земельного налога</t>
  </si>
  <si>
    <t>851</t>
  </si>
  <si>
    <t>852</t>
  </si>
  <si>
    <t>11</t>
  </si>
  <si>
    <t>Резервные фонды исполнительных органов местного самоуправления</t>
  </si>
  <si>
    <t>Резервные средства</t>
  </si>
  <si>
    <t>870</t>
  </si>
  <si>
    <t>Другие общегосударственные вопросы</t>
  </si>
  <si>
    <t>13</t>
  </si>
  <si>
    <t>Иные межбюджетные трансферты</t>
  </si>
  <si>
    <t>540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</si>
  <si>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</si>
  <si>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</si>
  <si>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</si>
  <si>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</si>
  <si>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Обеспечение пожарной безопасности</t>
  </si>
  <si>
    <t>10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</si>
  <si>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</si>
  <si>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экономика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</si>
  <si>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</si>
  <si>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</si>
  <si>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</si>
  <si>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12</t>
  </si>
  <si>
    <t>Мероприятия по землеустройству и землепользованию</t>
  </si>
  <si>
    <t>Оценка недвижимости, признание прав и регулирование отношений по государственной и муниципальной собственности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</si>
  <si>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</si>
  <si>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</si>
  <si>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</si>
  <si>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</si>
  <si>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</si>
  <si>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</si>
  <si>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</si>
  <si>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</si>
  <si>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</si>
  <si>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</si>
  <si>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</si>
  <si>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</si>
  <si>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Культура и кинематография</t>
  </si>
  <si>
    <t>08</t>
  </si>
  <si>
    <t>Социальная политика</t>
  </si>
  <si>
    <t>Физическая культура и спорт</t>
  </si>
  <si>
    <t>Массовый спорт</t>
  </si>
  <si>
    <t>Организация и проведение мероприятий в сфере физической культуры и спорта</t>
  </si>
  <si>
    <t>ведомство</t>
  </si>
  <si>
    <t>Закупка энергетических ресурсов</t>
  </si>
  <si>
    <t>247</t>
  </si>
  <si>
    <t>312</t>
  </si>
  <si>
    <t>06</t>
  </si>
  <si>
    <t>Охрана окружающей среды</t>
  </si>
  <si>
    <t>853</t>
  </si>
  <si>
    <t>Кременкульское сельское поселение</t>
  </si>
  <si>
    <t>07</t>
  </si>
  <si>
    <t>Образование</t>
  </si>
  <si>
    <t>Исполнено</t>
  </si>
  <si>
    <t>831</t>
  </si>
  <si>
    <t>000</t>
  </si>
  <si>
    <t>Ведомственная структура расходов бюджета Кременкульского сельского поселения на 2024 год</t>
  </si>
  <si>
    <t>Приложение 3 к решению Совета депутатов Кременкульского сельского поселения от "_____" ________ 2024 года №____  "Об исполнении бюджета Кременкульского сельского поселения за 9 месяцев 2024 года"</t>
  </si>
  <si>
    <t>ВСЕГО:</t>
  </si>
  <si>
    <t>906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</si>
  <si>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</si>
  <si>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</si>
  <si>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деятельности</t>
  </si>
  <si>
    <t>9900000000</t>
  </si>
  <si>
    <t>9900020300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</si>
  <si>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</si>
  <si>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9900020400</t>
  </si>
  <si>
    <t>Прочая 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</si>
  <si>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</si>
  <si>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органами местного самоуправления</t>
  </si>
  <si>
    <t>Закупка товаров, работ, услуг в сфере информационно-коммуникационных технологий</t>
  </si>
  <si>
    <t>Уплата прочих налогов, сборов</t>
  </si>
  <si>
    <t>Уплата иных платежей</t>
  </si>
  <si>
    <t>Обеспечение проведения выборов и референдумов</t>
  </si>
  <si>
    <t>Проведение выборов депутатов муниципального образования</t>
  </si>
  <si>
    <t>9900020004</t>
  </si>
  <si>
    <t>Специальные расходы</t>
  </si>
  <si>
    <t>880</t>
  </si>
  <si>
    <t xml:space="preserve">Резервные фонды </t>
  </si>
  <si>
    <t>9900007570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</si>
  <si>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</si>
  <si>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9900000030</t>
  </si>
  <si>
    <t>9900000031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</si>
  <si>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</si>
  <si>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9900000210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</si>
  <si>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</si>
  <si>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9900011700</t>
  </si>
  <si>
    <t>Финансовое обеспечение выполнения функций органами местного смоуправления</t>
  </si>
  <si>
    <t>Осуществление полномочий по первичному воинскому учету на территориях, где отсутствуют военные комиссариаты</t>
  </si>
  <si>
    <t>9900051180</t>
  </si>
  <si>
    <t>Предупреждение и ликвидация последствий чрезвычайных ситуаций в границах поселений</t>
  </si>
  <si>
    <t>9900024000</t>
  </si>
  <si>
    <t>9900024600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</si>
  <si>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</si>
  <si>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9900046020</t>
  </si>
  <si>
    <t>Создание резервов материальных ресурсов для предупреждения и ликвидации чрезвычайных ситуаций</t>
  </si>
  <si>
    <t>9900062910</t>
  </si>
  <si>
    <t>9900011200</t>
  </si>
  <si>
    <t>Исполнение судебных актов Российской Федерации и мировых соглашений по возмещению причиненного вреда</t>
  </si>
  <si>
    <t>9900060020</t>
  </si>
  <si>
    <t>Другие вопросы в области национальной экономики</t>
  </si>
  <si>
    <t>9900004030</t>
  </si>
  <si>
    <t>9900082250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</si>
  <si>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</si>
  <si>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9900011300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</si>
  <si>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</si>
  <si>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9900011100</t>
  </si>
  <si>
    <t>Бюджетные инвестиции в объекты капитального строительства государственной (муниципальной) собственности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</si>
  <si>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</si>
  <si>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9900004060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</si>
  <si>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</si>
  <si>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</si>
  <si>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9900011400</t>
  </si>
  <si>
    <t>9900011500</t>
  </si>
  <si>
    <t>9900060310</t>
  </si>
  <si>
    <t>9900060330</t>
  </si>
  <si>
    <t>9900060340</t>
  </si>
  <si>
    <t>9900060350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</si>
  <si>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</si>
  <si>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</si>
  <si>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Другие вопросы в области охраны окружающей среды</t>
  </si>
  <si>
    <t>Рекультивацияземельных участков, нарушенных размещением твердых коммунальных отходов и ликвидация экологического вреда</t>
  </si>
  <si>
    <t>9900083120</t>
  </si>
  <si>
    <t xml:space="preserve">Создание и содержание мест (площадок) накопления твердых коммунальных отходов </t>
  </si>
  <si>
    <t>Организация и проведение мероприятий с детьми и молодежью</t>
  </si>
  <si>
    <t>9900003300</t>
  </si>
  <si>
    <t>Другие вопросы в области культуры,кинематографии</t>
  </si>
  <si>
    <t>9900041600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</si>
  <si>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</si>
  <si>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</si>
  <si>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9900012750</t>
  </si>
  <si>
    <t>Иные пенсии,социальные доплаты к пенсиям</t>
  </si>
  <si>
    <t>9900071050</t>
  </si>
  <si>
    <t>Другие вопросы в области физической культуры и спорта</t>
  </si>
  <si>
    <t>План</t>
  </si>
  <si>
    <t xml:space="preserve">               2024 год</t>
  </si>
  <si>
    <t>Единица измерения:</t>
  </si>
  <si>
    <t>руб.</t>
  </si>
  <si>
    <t>Наименование показателя</t>
  </si>
  <si>
    <t>1</t>
  </si>
  <si>
    <t>2</t>
  </si>
  <si>
    <t>3</t>
  </si>
  <si>
    <t>4</t>
  </si>
  <si>
    <t>5</t>
  </si>
  <si>
    <t>9900046120</t>
  </si>
  <si>
    <t>Рекультивация земельных участков, нарушенных размещением твердых коммунальных отходов и ликвидация экологического вреда</t>
  </si>
  <si>
    <t>9900013030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</si>
  <si>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за 9 месяцев 2024  года</t>
  </si>
  <si>
    <t>Ведомственная структура расходов бюджета Кременкульского сельского поселения за 9 месяцев 2024 года</t>
  </si>
  <si>
    <t>Приложение 2  к решению Совета депутатов  Кременкульского сельского поселения от  "07" ноября 2024г № 9 "Об исполнении бюджета Кременкульского сельского поселения за 9 месяцев 2024 года"</t>
  </si>
</sst>
</file>

<file path=xl/styles.xml><?xml version="1.0" encoding="utf-8"?>
<styleSheet xmlns="http://schemas.openxmlformats.org/spreadsheetml/2006/main">
  <numFmts count="1">
    <numFmt numFmtId="164" formatCode="?"/>
  </numFmts>
  <fonts count="17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rgb="FF464C55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1"/>
      <name val="Arial Cy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left"/>
    </xf>
    <xf numFmtId="4" fontId="8" fillId="0" borderId="2" xfId="0" applyNumberFormat="1" applyFont="1" applyBorder="1"/>
    <xf numFmtId="4" fontId="8" fillId="0" borderId="2" xfId="0" applyNumberFormat="1" applyFont="1" applyBorder="1" applyAlignment="1">
      <alignment horizontal="right" wrapText="1"/>
    </xf>
    <xf numFmtId="49" fontId="8" fillId="0" borderId="2" xfId="0" applyNumberFormat="1" applyFont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right" wrapText="1"/>
    </xf>
    <xf numFmtId="49" fontId="10" fillId="0" borderId="2" xfId="0" applyNumberFormat="1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right" wrapText="1"/>
    </xf>
    <xf numFmtId="49" fontId="11" fillId="0" borderId="2" xfId="0" applyNumberFormat="1" applyFont="1" applyBorder="1" applyAlignment="1">
      <alignment wrapText="1"/>
    </xf>
    <xf numFmtId="164" fontId="8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wrapText="1"/>
    </xf>
    <xf numFmtId="0" fontId="13" fillId="0" borderId="2" xfId="0" applyFont="1" applyBorder="1"/>
    <xf numFmtId="49" fontId="13" fillId="0" borderId="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164" fontId="13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4" fontId="8" fillId="0" borderId="5" xfId="0" applyNumberFormat="1" applyFont="1" applyBorder="1"/>
    <xf numFmtId="4" fontId="8" fillId="0" borderId="5" xfId="0" applyNumberFormat="1" applyFont="1" applyBorder="1" applyAlignment="1">
      <alignment horizontal="right" wrapText="1"/>
    </xf>
    <xf numFmtId="49" fontId="8" fillId="0" borderId="2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right" wrapText="1"/>
    </xf>
    <xf numFmtId="49" fontId="10" fillId="0" borderId="2" xfId="0" applyNumberFormat="1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0" xfId="0" applyFont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49" fontId="8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8"/>
  <sheetViews>
    <sheetView tabSelected="1" zoomScale="68" zoomScaleNormal="68" workbookViewId="0">
      <selection activeCell="B1" sqref="B1:G1"/>
    </sheetView>
  </sheetViews>
  <sheetFormatPr defaultColWidth="9" defaultRowHeight="12.75"/>
  <cols>
    <col min="1" max="1" width="36.42578125" style="3" customWidth="1"/>
    <col min="2" max="3" width="5" style="3" customWidth="1"/>
    <col min="4" max="4" width="15.140625" style="3" customWidth="1"/>
    <col min="5" max="5" width="5.42578125" style="3" customWidth="1"/>
    <col min="6" max="6" width="18.5703125" style="3" customWidth="1"/>
    <col min="7" max="7" width="17.42578125" style="3" customWidth="1"/>
    <col min="8" max="8" width="10.140625" style="3" customWidth="1"/>
    <col min="9" max="10" width="9" style="3"/>
    <col min="11" max="11" width="13.140625" style="3" bestFit="1" customWidth="1"/>
    <col min="12" max="16384" width="9" style="3"/>
  </cols>
  <sheetData>
    <row r="1" spans="1:8" ht="63" customHeight="1">
      <c r="A1"/>
      <c r="B1" s="55" t="s">
        <v>172</v>
      </c>
      <c r="C1" s="55"/>
      <c r="D1" s="55"/>
      <c r="E1" s="55"/>
      <c r="F1" s="55"/>
      <c r="G1" s="55"/>
    </row>
    <row r="2" spans="1:8" ht="8.25" customHeight="1">
      <c r="A2" s="32"/>
      <c r="B2" s="32"/>
      <c r="C2" s="32"/>
      <c r="D2" s="32"/>
      <c r="E2" s="32"/>
      <c r="F2" s="32"/>
      <c r="G2"/>
    </row>
    <row r="3" spans="1:8" ht="58.5" customHeight="1">
      <c r="A3" s="56" t="s">
        <v>170</v>
      </c>
      <c r="B3" s="56"/>
      <c r="C3" s="56"/>
      <c r="D3" s="56"/>
      <c r="E3" s="56"/>
      <c r="F3" s="56"/>
      <c r="G3" s="56"/>
      <c r="H3" s="57"/>
    </row>
    <row r="4" spans="1:8">
      <c r="A4"/>
      <c r="B4"/>
      <c r="C4"/>
      <c r="D4"/>
      <c r="E4"/>
      <c r="F4"/>
      <c r="G4"/>
      <c r="H4" s="57"/>
    </row>
    <row r="5" spans="1:8" ht="14.25">
      <c r="A5" s="58" t="s">
        <v>159</v>
      </c>
      <c r="B5" s="58"/>
      <c r="C5" s="33"/>
      <c r="D5"/>
      <c r="E5"/>
      <c r="F5"/>
      <c r="G5" s="34" t="s">
        <v>160</v>
      </c>
    </row>
    <row r="6" spans="1:8" ht="14.25">
      <c r="A6" s="59" t="s">
        <v>161</v>
      </c>
      <c r="B6" s="61"/>
      <c r="C6" s="61"/>
      <c r="D6" s="61"/>
      <c r="E6" s="61"/>
      <c r="F6" s="62">
        <v>2024</v>
      </c>
      <c r="G6" s="63"/>
    </row>
    <row r="7" spans="1:8" ht="85.5">
      <c r="A7" s="60"/>
      <c r="B7" s="36" t="s">
        <v>2</v>
      </c>
      <c r="C7" s="36" t="s">
        <v>3</v>
      </c>
      <c r="D7" s="37" t="s">
        <v>3</v>
      </c>
      <c r="E7" s="37" t="s">
        <v>4</v>
      </c>
      <c r="F7" s="35" t="s">
        <v>157</v>
      </c>
      <c r="G7" s="38" t="s">
        <v>76</v>
      </c>
    </row>
    <row r="8" spans="1:8" ht="15">
      <c r="A8" s="39" t="s">
        <v>162</v>
      </c>
      <c r="B8" s="39" t="s">
        <v>163</v>
      </c>
      <c r="C8" s="39"/>
      <c r="D8" s="39" t="s">
        <v>164</v>
      </c>
      <c r="E8" s="39" t="s">
        <v>165</v>
      </c>
      <c r="F8" s="40" t="s">
        <v>166</v>
      </c>
      <c r="G8" s="41">
        <v>6</v>
      </c>
    </row>
    <row r="9" spans="1:8" ht="15">
      <c r="A9" s="8" t="s">
        <v>81</v>
      </c>
      <c r="B9" s="42" t="s">
        <v>83</v>
      </c>
      <c r="C9" s="42"/>
      <c r="D9" s="42"/>
      <c r="E9" s="42"/>
      <c r="F9" s="43">
        <f>SUM(F10+F45+F53+F64+F77+F112+F115+F118+F106+F122)</f>
        <v>185091940.86999997</v>
      </c>
      <c r="G9" s="9">
        <f>SUM(G10+G45+G53+G64+G77+G112+G115+G118+G106+G122)</f>
        <v>96811560.730000004</v>
      </c>
    </row>
    <row r="10" spans="1:8" ht="15">
      <c r="A10" s="8" t="s">
        <v>6</v>
      </c>
      <c r="B10" s="42" t="s">
        <v>7</v>
      </c>
      <c r="C10" s="42" t="s">
        <v>8</v>
      </c>
      <c r="D10" s="42"/>
      <c r="E10" s="42"/>
      <c r="F10" s="44">
        <f>SUM(F11+F16+F19+F30+F33+F36)</f>
        <v>42954953.649999991</v>
      </c>
      <c r="G10" s="10">
        <f>SUM(G11+G16+G19+G30+G33+G36)</f>
        <v>22202360.940000001</v>
      </c>
    </row>
    <row r="11" spans="1:8" ht="67.5" customHeight="1">
      <c r="A11" s="11" t="s">
        <v>84</v>
      </c>
      <c r="B11" s="45" t="s">
        <v>7</v>
      </c>
      <c r="C11" s="46" t="s">
        <v>9</v>
      </c>
      <c r="D11" s="46"/>
      <c r="E11" s="46"/>
      <c r="F11" s="44">
        <f>F12</f>
        <v>2825569.23</v>
      </c>
      <c r="G11" s="10">
        <f>G12</f>
        <v>2038433.32</v>
      </c>
    </row>
    <row r="12" spans="1:8" ht="30">
      <c r="A12" s="11" t="s">
        <v>10</v>
      </c>
      <c r="B12" s="45" t="s">
        <v>7</v>
      </c>
      <c r="C12" s="46" t="s">
        <v>9</v>
      </c>
      <c r="D12" s="46"/>
      <c r="E12" s="46"/>
      <c r="F12" s="44">
        <f>F14+F15</f>
        <v>2825569.23</v>
      </c>
      <c r="G12" s="10">
        <f>G14+G15</f>
        <v>2038433.32</v>
      </c>
    </row>
    <row r="13" spans="1:8" ht="30">
      <c r="A13" s="11" t="s">
        <v>11</v>
      </c>
      <c r="B13" s="45" t="s">
        <v>7</v>
      </c>
      <c r="C13" s="46" t="s">
        <v>9</v>
      </c>
      <c r="D13" s="45" t="s">
        <v>87</v>
      </c>
      <c r="E13" s="46"/>
      <c r="F13" s="47">
        <f>F14+F15</f>
        <v>2825569.23</v>
      </c>
      <c r="G13" s="12">
        <f>G14+G15</f>
        <v>2038433.32</v>
      </c>
    </row>
    <row r="14" spans="1:8" ht="42.75">
      <c r="A14" s="13" t="s">
        <v>12</v>
      </c>
      <c r="B14" s="48" t="s">
        <v>7</v>
      </c>
      <c r="C14" s="48" t="s">
        <v>9</v>
      </c>
      <c r="D14" s="48" t="s">
        <v>87</v>
      </c>
      <c r="E14" s="48" t="s">
        <v>13</v>
      </c>
      <c r="F14" s="49">
        <v>2170765</v>
      </c>
      <c r="G14" s="14">
        <v>1565617.01</v>
      </c>
    </row>
    <row r="15" spans="1:8" ht="85.5">
      <c r="A15" s="13" t="s">
        <v>88</v>
      </c>
      <c r="B15" s="48" t="s">
        <v>7</v>
      </c>
      <c r="C15" s="48" t="s">
        <v>9</v>
      </c>
      <c r="D15" s="48" t="s">
        <v>87</v>
      </c>
      <c r="E15" s="48" t="s">
        <v>14</v>
      </c>
      <c r="F15" s="49">
        <v>654804.23</v>
      </c>
      <c r="G15" s="14">
        <v>472816.31</v>
      </c>
    </row>
    <row r="16" spans="1:8" ht="90">
      <c r="A16" s="15" t="s">
        <v>15</v>
      </c>
      <c r="B16" s="48" t="s">
        <v>7</v>
      </c>
      <c r="C16" s="48" t="s">
        <v>16</v>
      </c>
      <c r="D16" s="48" t="s">
        <v>89</v>
      </c>
      <c r="E16" s="48"/>
      <c r="F16" s="44">
        <f>SUM(F17)</f>
        <v>500000</v>
      </c>
      <c r="G16" s="10">
        <f>SUM(G17)</f>
        <v>75616.800000000003</v>
      </c>
    </row>
    <row r="17" spans="1:7" ht="57">
      <c r="A17" s="13" t="s">
        <v>90</v>
      </c>
      <c r="B17" s="48" t="s">
        <v>7</v>
      </c>
      <c r="C17" s="48" t="s">
        <v>16</v>
      </c>
      <c r="D17" s="48" t="s">
        <v>89</v>
      </c>
      <c r="E17" s="48" t="s">
        <v>17</v>
      </c>
      <c r="F17" s="49">
        <v>500000</v>
      </c>
      <c r="G17" s="14">
        <v>75616.800000000003</v>
      </c>
    </row>
    <row r="18" spans="1:7" ht="124.5" customHeight="1">
      <c r="A18" s="11" t="s">
        <v>91</v>
      </c>
      <c r="B18" s="45" t="s">
        <v>7</v>
      </c>
      <c r="C18" s="45" t="s">
        <v>19</v>
      </c>
      <c r="D18" s="45"/>
      <c r="E18" s="45"/>
      <c r="F18" s="44">
        <f>F19</f>
        <v>36353617.93</v>
      </c>
      <c r="G18" s="10">
        <f>G19</f>
        <v>17026943.400000002</v>
      </c>
    </row>
    <row r="19" spans="1:7" ht="30">
      <c r="A19" s="11" t="s">
        <v>18</v>
      </c>
      <c r="B19" s="45" t="s">
        <v>7</v>
      </c>
      <c r="C19" s="45" t="s">
        <v>19</v>
      </c>
      <c r="D19" s="45"/>
      <c r="E19" s="45"/>
      <c r="F19" s="44">
        <f>F20</f>
        <v>36353617.93</v>
      </c>
      <c r="G19" s="10">
        <f>G20</f>
        <v>17026943.400000002</v>
      </c>
    </row>
    <row r="20" spans="1:7" ht="49.5" customHeight="1">
      <c r="A20" s="11" t="s">
        <v>92</v>
      </c>
      <c r="B20" s="45" t="s">
        <v>7</v>
      </c>
      <c r="C20" s="45" t="s">
        <v>19</v>
      </c>
      <c r="D20" s="45" t="s">
        <v>89</v>
      </c>
      <c r="E20" s="45"/>
      <c r="F20" s="44">
        <f>F21+F22+F23+F24+F25+F26+F27+F28+F29</f>
        <v>36353617.93</v>
      </c>
      <c r="G20" s="10">
        <f>G21+G22+G23+G24+G25+G26+G27+G28+G29</f>
        <v>17026943.400000002</v>
      </c>
    </row>
    <row r="21" spans="1:7" ht="42.75">
      <c r="A21" s="13" t="s">
        <v>12</v>
      </c>
      <c r="B21" s="48" t="s">
        <v>7</v>
      </c>
      <c r="C21" s="48" t="s">
        <v>19</v>
      </c>
      <c r="D21" s="48" t="s">
        <v>89</v>
      </c>
      <c r="E21" s="48" t="s">
        <v>13</v>
      </c>
      <c r="F21" s="49">
        <v>21412000</v>
      </c>
      <c r="G21" s="14">
        <v>10430950.689999999</v>
      </c>
    </row>
    <row r="22" spans="1:7" ht="71.25" customHeight="1">
      <c r="A22" s="13" t="s">
        <v>20</v>
      </c>
      <c r="B22" s="48" t="s">
        <v>7</v>
      </c>
      <c r="C22" s="48" t="s">
        <v>19</v>
      </c>
      <c r="D22" s="48" t="s">
        <v>89</v>
      </c>
      <c r="E22" s="48" t="s">
        <v>21</v>
      </c>
      <c r="F22" s="49">
        <v>100000</v>
      </c>
      <c r="G22" s="14">
        <v>7100</v>
      </c>
    </row>
    <row r="23" spans="1:7" ht="85.5">
      <c r="A23" s="13" t="s">
        <v>88</v>
      </c>
      <c r="B23" s="48" t="s">
        <v>7</v>
      </c>
      <c r="C23" s="48" t="s">
        <v>19</v>
      </c>
      <c r="D23" s="48" t="s">
        <v>89</v>
      </c>
      <c r="E23" s="48" t="s">
        <v>14</v>
      </c>
      <c r="F23" s="49">
        <v>6377495.7699999996</v>
      </c>
      <c r="G23" s="14">
        <v>3127992.29</v>
      </c>
    </row>
    <row r="24" spans="1:7" ht="42.75" customHeight="1">
      <c r="A24" s="13" t="s">
        <v>93</v>
      </c>
      <c r="B24" s="48" t="s">
        <v>7</v>
      </c>
      <c r="C24" s="48" t="s">
        <v>19</v>
      </c>
      <c r="D24" s="48" t="s">
        <v>89</v>
      </c>
      <c r="E24" s="48" t="s">
        <v>22</v>
      </c>
      <c r="F24" s="49">
        <v>1627602.16</v>
      </c>
      <c r="G24" s="14">
        <v>881651.67</v>
      </c>
    </row>
    <row r="25" spans="1:7" ht="57">
      <c r="A25" s="13" t="s">
        <v>90</v>
      </c>
      <c r="B25" s="48" t="s">
        <v>7</v>
      </c>
      <c r="C25" s="48" t="s">
        <v>19</v>
      </c>
      <c r="D25" s="48" t="s">
        <v>89</v>
      </c>
      <c r="E25" s="48" t="s">
        <v>17</v>
      </c>
      <c r="F25" s="49">
        <v>6001520</v>
      </c>
      <c r="G25" s="14">
        <v>2094765.74</v>
      </c>
    </row>
    <row r="26" spans="1:7" ht="16.5" customHeight="1">
      <c r="A26" s="13" t="s">
        <v>67</v>
      </c>
      <c r="B26" s="48" t="s">
        <v>7</v>
      </c>
      <c r="C26" s="48" t="s">
        <v>19</v>
      </c>
      <c r="D26" s="48" t="s">
        <v>89</v>
      </c>
      <c r="E26" s="48" t="s">
        <v>68</v>
      </c>
      <c r="F26" s="49">
        <v>655000</v>
      </c>
      <c r="G26" s="14">
        <v>413919.01</v>
      </c>
    </row>
    <row r="27" spans="1:7" ht="28.5" customHeight="1">
      <c r="A27" s="13" t="s">
        <v>23</v>
      </c>
      <c r="B27" s="48" t="s">
        <v>7</v>
      </c>
      <c r="C27" s="48" t="s">
        <v>19</v>
      </c>
      <c r="D27" s="48" t="s">
        <v>89</v>
      </c>
      <c r="E27" s="48" t="s">
        <v>24</v>
      </c>
      <c r="F27" s="49">
        <v>50000</v>
      </c>
      <c r="G27" s="14">
        <v>16495</v>
      </c>
    </row>
    <row r="28" spans="1:7" ht="16.5" customHeight="1">
      <c r="A28" s="13" t="s">
        <v>94</v>
      </c>
      <c r="B28" s="48" t="s">
        <v>7</v>
      </c>
      <c r="C28" s="48" t="s">
        <v>19</v>
      </c>
      <c r="D28" s="48" t="s">
        <v>89</v>
      </c>
      <c r="E28" s="48" t="s">
        <v>25</v>
      </c>
      <c r="F28" s="49">
        <v>130000</v>
      </c>
      <c r="G28" s="14">
        <v>54069</v>
      </c>
    </row>
    <row r="29" spans="1:7" ht="18.75" customHeight="1">
      <c r="A29" s="13" t="s">
        <v>95</v>
      </c>
      <c r="B29" s="48" t="s">
        <v>7</v>
      </c>
      <c r="C29" s="48" t="s">
        <v>19</v>
      </c>
      <c r="D29" s="48" t="s">
        <v>89</v>
      </c>
      <c r="E29" s="48" t="s">
        <v>72</v>
      </c>
      <c r="F29" s="49">
        <v>0</v>
      </c>
      <c r="G29" s="14">
        <v>0</v>
      </c>
    </row>
    <row r="30" spans="1:7" ht="28.5">
      <c r="A30" s="13" t="s">
        <v>96</v>
      </c>
      <c r="B30" s="48" t="s">
        <v>7</v>
      </c>
      <c r="C30" s="48" t="s">
        <v>74</v>
      </c>
      <c r="D30" s="48"/>
      <c r="E30" s="48"/>
      <c r="F30" s="49">
        <f>SUM(F31)</f>
        <v>1297407.1599999999</v>
      </c>
      <c r="G30" s="49">
        <f>SUM(G31)</f>
        <v>1289429.58</v>
      </c>
    </row>
    <row r="31" spans="1:7" ht="28.5">
      <c r="A31" s="13" t="s">
        <v>97</v>
      </c>
      <c r="B31" s="48" t="s">
        <v>7</v>
      </c>
      <c r="C31" s="48" t="s">
        <v>74</v>
      </c>
      <c r="D31" s="48" t="s">
        <v>98</v>
      </c>
      <c r="E31" s="48" t="s">
        <v>78</v>
      </c>
      <c r="F31" s="49">
        <f>SUM(F32)</f>
        <v>1297407.1599999999</v>
      </c>
      <c r="G31" s="14">
        <f>SUM(G32)</f>
        <v>1289429.58</v>
      </c>
    </row>
    <row r="32" spans="1:7" ht="14.25">
      <c r="A32" s="13" t="s">
        <v>99</v>
      </c>
      <c r="B32" s="48" t="s">
        <v>7</v>
      </c>
      <c r="C32" s="48" t="s">
        <v>74</v>
      </c>
      <c r="D32" s="48" t="s">
        <v>98</v>
      </c>
      <c r="E32" s="48" t="s">
        <v>100</v>
      </c>
      <c r="F32" s="49">
        <v>1297407.1599999999</v>
      </c>
      <c r="G32" s="14">
        <v>1289429.58</v>
      </c>
    </row>
    <row r="33" spans="1:7" ht="15">
      <c r="A33" s="11" t="s">
        <v>101</v>
      </c>
      <c r="B33" s="45" t="s">
        <v>7</v>
      </c>
      <c r="C33" s="45" t="s">
        <v>26</v>
      </c>
      <c r="D33" s="45"/>
      <c r="E33" s="45"/>
      <c r="F33" s="44">
        <f>SUM(F34)</f>
        <v>0</v>
      </c>
      <c r="G33" s="10">
        <f>SUM(G34)</f>
        <v>0</v>
      </c>
    </row>
    <row r="34" spans="1:7" ht="42.75">
      <c r="A34" s="13" t="s">
        <v>27</v>
      </c>
      <c r="B34" s="48" t="s">
        <v>7</v>
      </c>
      <c r="C34" s="48" t="s">
        <v>26</v>
      </c>
      <c r="D34" s="50" t="s">
        <v>98</v>
      </c>
      <c r="E34" s="48"/>
      <c r="F34" s="49">
        <f>F35</f>
        <v>0</v>
      </c>
      <c r="G34" s="14">
        <f>G35</f>
        <v>0</v>
      </c>
    </row>
    <row r="35" spans="1:7" ht="14.25">
      <c r="A35" s="13" t="s">
        <v>28</v>
      </c>
      <c r="B35" s="48" t="s">
        <v>7</v>
      </c>
      <c r="C35" s="48" t="s">
        <v>26</v>
      </c>
      <c r="D35" s="50" t="s">
        <v>102</v>
      </c>
      <c r="E35" s="48" t="s">
        <v>29</v>
      </c>
      <c r="F35" s="49">
        <v>0</v>
      </c>
      <c r="G35" s="14">
        <v>0</v>
      </c>
    </row>
    <row r="36" spans="1:7" ht="30">
      <c r="A36" s="11" t="s">
        <v>30</v>
      </c>
      <c r="B36" s="45" t="s">
        <v>7</v>
      </c>
      <c r="C36" s="45" t="s">
        <v>31</v>
      </c>
      <c r="D36" s="45"/>
      <c r="E36" s="45"/>
      <c r="F36" s="44">
        <f>SUM(F37+F39+F41+F43)</f>
        <v>1978359.33</v>
      </c>
      <c r="G36" s="10">
        <f>SUM(G37+G39+G41+G43)</f>
        <v>1771937.84</v>
      </c>
    </row>
    <row r="37" spans="1:7" ht="126" customHeight="1">
      <c r="A37" s="11" t="s">
        <v>103</v>
      </c>
      <c r="B37" s="45" t="s">
        <v>7</v>
      </c>
      <c r="C37" s="45" t="s">
        <v>31</v>
      </c>
      <c r="D37" s="45" t="s">
        <v>104</v>
      </c>
      <c r="E37" s="45"/>
      <c r="F37" s="44">
        <f>SUM(F38:F38)</f>
        <v>285006</v>
      </c>
      <c r="G37" s="10">
        <f>SUM(G38:G38)</f>
        <v>213754.5</v>
      </c>
    </row>
    <row r="38" spans="1:7" ht="28.5" customHeight="1">
      <c r="A38" s="13" t="s">
        <v>32</v>
      </c>
      <c r="B38" s="48" t="s">
        <v>7</v>
      </c>
      <c r="C38" s="48" t="s">
        <v>31</v>
      </c>
      <c r="D38" s="48" t="s">
        <v>104</v>
      </c>
      <c r="E38" s="48" t="s">
        <v>33</v>
      </c>
      <c r="F38" s="49">
        <v>285006</v>
      </c>
      <c r="G38" s="14">
        <v>213754.5</v>
      </c>
    </row>
    <row r="39" spans="1:7" ht="139.5" customHeight="1">
      <c r="A39" s="11" t="s">
        <v>106</v>
      </c>
      <c r="B39" s="48" t="s">
        <v>7</v>
      </c>
      <c r="C39" s="48" t="s">
        <v>31</v>
      </c>
      <c r="D39" s="48" t="s">
        <v>107</v>
      </c>
      <c r="E39" s="48" t="s">
        <v>17</v>
      </c>
      <c r="F39" s="49">
        <f>SUM(F40)</f>
        <v>310000</v>
      </c>
      <c r="G39" s="14">
        <f>SUM(G40)</f>
        <v>310000</v>
      </c>
    </row>
    <row r="40" spans="1:7" ht="57">
      <c r="A40" s="13" t="s">
        <v>90</v>
      </c>
      <c r="B40" s="48" t="s">
        <v>7</v>
      </c>
      <c r="C40" s="48" t="s">
        <v>31</v>
      </c>
      <c r="D40" s="48" t="s">
        <v>107</v>
      </c>
      <c r="E40" s="48" t="s">
        <v>17</v>
      </c>
      <c r="F40" s="49">
        <v>310000</v>
      </c>
      <c r="G40" s="14">
        <v>310000</v>
      </c>
    </row>
    <row r="41" spans="1:7" ht="79.5" customHeight="1">
      <c r="A41" s="11" t="s">
        <v>108</v>
      </c>
      <c r="B41" s="45" t="s">
        <v>7</v>
      </c>
      <c r="C41" s="45" t="s">
        <v>31</v>
      </c>
      <c r="D41" s="45" t="s">
        <v>109</v>
      </c>
      <c r="E41" s="45"/>
      <c r="F41" s="44">
        <f>F42</f>
        <v>3044</v>
      </c>
      <c r="G41" s="10">
        <f>G42</f>
        <v>3044</v>
      </c>
    </row>
    <row r="42" spans="1:7" ht="57">
      <c r="A42" s="13" t="s">
        <v>90</v>
      </c>
      <c r="B42" s="48" t="s">
        <v>7</v>
      </c>
      <c r="C42" s="48" t="s">
        <v>31</v>
      </c>
      <c r="D42" s="48" t="s">
        <v>109</v>
      </c>
      <c r="E42" s="48" t="s">
        <v>17</v>
      </c>
      <c r="F42" s="49">
        <v>3044</v>
      </c>
      <c r="G42" s="14">
        <v>3044</v>
      </c>
    </row>
    <row r="43" spans="1:7" ht="49.5" customHeight="1">
      <c r="A43" s="11" t="s">
        <v>110</v>
      </c>
      <c r="B43" s="45" t="s">
        <v>7</v>
      </c>
      <c r="C43" s="45" t="s">
        <v>31</v>
      </c>
      <c r="D43" s="45" t="s">
        <v>89</v>
      </c>
      <c r="E43" s="45"/>
      <c r="F43" s="44">
        <f>SUM(F44)</f>
        <v>1380309.33</v>
      </c>
      <c r="G43" s="10">
        <f>SUM(G44)</f>
        <v>1245139.3400000001</v>
      </c>
    </row>
    <row r="44" spans="1:7" ht="57">
      <c r="A44" s="13" t="s">
        <v>90</v>
      </c>
      <c r="B44" s="48" t="s">
        <v>7</v>
      </c>
      <c r="C44" s="48" t="s">
        <v>31</v>
      </c>
      <c r="D44" s="48" t="s">
        <v>89</v>
      </c>
      <c r="E44" s="48" t="s">
        <v>17</v>
      </c>
      <c r="F44" s="49">
        <v>1380309.33</v>
      </c>
      <c r="G44" s="14">
        <v>1245139.3400000001</v>
      </c>
    </row>
    <row r="45" spans="1:7" ht="20.25" customHeight="1">
      <c r="A45" s="11" t="s">
        <v>34</v>
      </c>
      <c r="B45" s="45" t="s">
        <v>9</v>
      </c>
      <c r="C45" s="45" t="s">
        <v>8</v>
      </c>
      <c r="D45" s="45"/>
      <c r="E45" s="45"/>
      <c r="F45" s="44">
        <f t="shared" ref="F45:G45" si="0">F46</f>
        <v>790789</v>
      </c>
      <c r="G45" s="10">
        <f t="shared" si="0"/>
        <v>579308.6100000001</v>
      </c>
    </row>
    <row r="46" spans="1:7" ht="30">
      <c r="A46" s="11" t="s">
        <v>35</v>
      </c>
      <c r="B46" s="45" t="s">
        <v>9</v>
      </c>
      <c r="C46" s="45" t="s">
        <v>16</v>
      </c>
      <c r="D46" s="45"/>
      <c r="E46" s="45"/>
      <c r="F46" s="44">
        <f>SUM(F47)</f>
        <v>790789</v>
      </c>
      <c r="G46" s="10">
        <f>SUM(G47)</f>
        <v>579308.6100000001</v>
      </c>
    </row>
    <row r="47" spans="1:7" ht="65.25" customHeight="1">
      <c r="A47" s="11" t="s">
        <v>111</v>
      </c>
      <c r="B47" s="45" t="s">
        <v>9</v>
      </c>
      <c r="C47" s="45" t="s">
        <v>16</v>
      </c>
      <c r="D47" s="45" t="s">
        <v>112</v>
      </c>
      <c r="E47" s="45"/>
      <c r="F47" s="44">
        <f>F48+F49+F50+F51+F52</f>
        <v>790789</v>
      </c>
      <c r="G47" s="10">
        <f>G48+G49+G50+G51+G52</f>
        <v>579308.6100000001</v>
      </c>
    </row>
    <row r="48" spans="1:7" ht="42.75">
      <c r="A48" s="13" t="s">
        <v>12</v>
      </c>
      <c r="B48" s="48" t="s">
        <v>9</v>
      </c>
      <c r="C48" s="48" t="s">
        <v>16</v>
      </c>
      <c r="D48" s="48" t="s">
        <v>112</v>
      </c>
      <c r="E48" s="48" t="s">
        <v>13</v>
      </c>
      <c r="F48" s="49">
        <v>594576</v>
      </c>
      <c r="G48" s="14">
        <v>439693.64</v>
      </c>
    </row>
    <row r="49" spans="1:7" ht="85.5">
      <c r="A49" s="13" t="s">
        <v>88</v>
      </c>
      <c r="B49" s="48" t="s">
        <v>9</v>
      </c>
      <c r="C49" s="48" t="s">
        <v>16</v>
      </c>
      <c r="D49" s="48" t="s">
        <v>112</v>
      </c>
      <c r="E49" s="48" t="s">
        <v>14</v>
      </c>
      <c r="F49" s="49">
        <v>179562</v>
      </c>
      <c r="G49" s="14">
        <v>130371.52</v>
      </c>
    </row>
    <row r="50" spans="1:7" ht="42.75">
      <c r="A50" s="13" t="s">
        <v>93</v>
      </c>
      <c r="B50" s="48" t="s">
        <v>9</v>
      </c>
      <c r="C50" s="48" t="s">
        <v>16</v>
      </c>
      <c r="D50" s="48" t="s">
        <v>112</v>
      </c>
      <c r="E50" s="48" t="s">
        <v>22</v>
      </c>
      <c r="F50" s="49">
        <v>7320</v>
      </c>
      <c r="G50" s="14">
        <v>4280</v>
      </c>
    </row>
    <row r="51" spans="1:7" ht="57">
      <c r="A51" s="13" t="s">
        <v>90</v>
      </c>
      <c r="B51" s="48" t="s">
        <v>9</v>
      </c>
      <c r="C51" s="48" t="s">
        <v>16</v>
      </c>
      <c r="D51" s="48" t="s">
        <v>112</v>
      </c>
      <c r="E51" s="48" t="s">
        <v>17</v>
      </c>
      <c r="F51" s="49">
        <v>3504</v>
      </c>
      <c r="G51" s="14">
        <v>1493.79</v>
      </c>
    </row>
    <row r="52" spans="1:7" ht="21" customHeight="1">
      <c r="A52" s="13" t="s">
        <v>67</v>
      </c>
      <c r="B52" s="48" t="s">
        <v>9</v>
      </c>
      <c r="C52" s="48" t="s">
        <v>16</v>
      </c>
      <c r="D52" s="48" t="s">
        <v>112</v>
      </c>
      <c r="E52" s="48" t="s">
        <v>68</v>
      </c>
      <c r="F52" s="49">
        <v>5827</v>
      </c>
      <c r="G52" s="14">
        <v>3469.66</v>
      </c>
    </row>
    <row r="53" spans="1:7" ht="45">
      <c r="A53" s="11" t="s">
        <v>36</v>
      </c>
      <c r="B53" s="45" t="s">
        <v>16</v>
      </c>
      <c r="C53" s="45" t="s">
        <v>8</v>
      </c>
      <c r="D53" s="45"/>
      <c r="E53" s="45"/>
      <c r="F53" s="44">
        <f>F54+F56</f>
        <v>5620440.2200000007</v>
      </c>
      <c r="G53" s="10">
        <f>G54+G56</f>
        <v>3759565.95</v>
      </c>
    </row>
    <row r="54" spans="1:7" ht="45">
      <c r="A54" s="11" t="s">
        <v>113</v>
      </c>
      <c r="B54" s="45" t="s">
        <v>16</v>
      </c>
      <c r="C54" s="45" t="s">
        <v>37</v>
      </c>
      <c r="D54" s="45" t="s">
        <v>114</v>
      </c>
      <c r="E54" s="45"/>
      <c r="F54" s="44">
        <f>SUM(F55)</f>
        <v>1399500</v>
      </c>
      <c r="G54" s="10">
        <f>SUM(G55)</f>
        <v>1146450</v>
      </c>
    </row>
    <row r="55" spans="1:7" ht="62.25" customHeight="1">
      <c r="A55" s="13" t="s">
        <v>90</v>
      </c>
      <c r="B55" s="48" t="s">
        <v>16</v>
      </c>
      <c r="C55" s="48" t="s">
        <v>37</v>
      </c>
      <c r="D55" s="48" t="s">
        <v>114</v>
      </c>
      <c r="E55" s="48" t="s">
        <v>17</v>
      </c>
      <c r="F55" s="49">
        <v>1399500</v>
      </c>
      <c r="G55" s="14">
        <v>1146450</v>
      </c>
    </row>
    <row r="56" spans="1:7" ht="34.5" customHeight="1">
      <c r="A56" s="11" t="s">
        <v>38</v>
      </c>
      <c r="B56" s="45" t="s">
        <v>16</v>
      </c>
      <c r="C56" s="45" t="s">
        <v>39</v>
      </c>
      <c r="D56" s="45"/>
      <c r="E56" s="45"/>
      <c r="F56" s="44">
        <f>SUM(F60+F57+F62)</f>
        <v>4220940.2200000007</v>
      </c>
      <c r="G56" s="10">
        <f>SUM(G60+G57+G62)</f>
        <v>2613115.9500000002</v>
      </c>
    </row>
    <row r="57" spans="1:7" ht="81.75" customHeight="1">
      <c r="A57" s="11" t="s">
        <v>40</v>
      </c>
      <c r="B57" s="45" t="s">
        <v>16</v>
      </c>
      <c r="C57" s="45" t="s">
        <v>39</v>
      </c>
      <c r="D57" s="45" t="s">
        <v>115</v>
      </c>
      <c r="E57" s="45"/>
      <c r="F57" s="44">
        <f>F58+F59</f>
        <v>2797324.22</v>
      </c>
      <c r="G57" s="10">
        <f>G58+G59</f>
        <v>1574339.9500000002</v>
      </c>
    </row>
    <row r="58" spans="1:7" ht="57">
      <c r="A58" s="13" t="s">
        <v>90</v>
      </c>
      <c r="B58" s="48" t="s">
        <v>16</v>
      </c>
      <c r="C58" s="48" t="s">
        <v>39</v>
      </c>
      <c r="D58" s="48" t="s">
        <v>115</v>
      </c>
      <c r="E58" s="48" t="s">
        <v>17</v>
      </c>
      <c r="F58" s="49">
        <v>2669864</v>
      </c>
      <c r="G58" s="14">
        <v>1513699.11</v>
      </c>
    </row>
    <row r="59" spans="1:7" ht="17.25" customHeight="1">
      <c r="A59" s="13" t="s">
        <v>67</v>
      </c>
      <c r="B59" s="48" t="s">
        <v>16</v>
      </c>
      <c r="C59" s="48" t="s">
        <v>39</v>
      </c>
      <c r="D59" s="48" t="s">
        <v>115</v>
      </c>
      <c r="E59" s="48" t="s">
        <v>68</v>
      </c>
      <c r="F59" s="49">
        <v>127460.22</v>
      </c>
      <c r="G59" s="14">
        <v>60640.84</v>
      </c>
    </row>
    <row r="60" spans="1:7" ht="112.5" customHeight="1">
      <c r="A60" s="11" t="s">
        <v>116</v>
      </c>
      <c r="B60" s="48" t="s">
        <v>16</v>
      </c>
      <c r="C60" s="48" t="s">
        <v>39</v>
      </c>
      <c r="D60" s="48" t="s">
        <v>117</v>
      </c>
      <c r="E60" s="48"/>
      <c r="F60" s="49">
        <f>SUM(F61)</f>
        <v>923616</v>
      </c>
      <c r="G60" s="14">
        <f>SUM(G61)</f>
        <v>538776</v>
      </c>
    </row>
    <row r="61" spans="1:7" ht="57">
      <c r="A61" s="13" t="s">
        <v>90</v>
      </c>
      <c r="B61" s="48" t="s">
        <v>16</v>
      </c>
      <c r="C61" s="48" t="s">
        <v>39</v>
      </c>
      <c r="D61" s="48" t="s">
        <v>167</v>
      </c>
      <c r="E61" s="48" t="s">
        <v>17</v>
      </c>
      <c r="F61" s="49">
        <v>923616</v>
      </c>
      <c r="G61" s="14">
        <v>538776</v>
      </c>
    </row>
    <row r="62" spans="1:7" ht="57">
      <c r="A62" s="13" t="s">
        <v>118</v>
      </c>
      <c r="B62" s="48" t="s">
        <v>16</v>
      </c>
      <c r="C62" s="48" t="s">
        <v>39</v>
      </c>
      <c r="D62" s="48" t="s">
        <v>119</v>
      </c>
      <c r="E62" s="48"/>
      <c r="F62" s="49">
        <f>SUM(F63)</f>
        <v>500000</v>
      </c>
      <c r="G62" s="49">
        <f>SUM(G63)</f>
        <v>500000</v>
      </c>
    </row>
    <row r="63" spans="1:7" ht="57">
      <c r="A63" s="13" t="s">
        <v>90</v>
      </c>
      <c r="B63" s="48" t="s">
        <v>16</v>
      </c>
      <c r="C63" s="48" t="s">
        <v>39</v>
      </c>
      <c r="D63" s="48" t="s">
        <v>119</v>
      </c>
      <c r="E63" s="48" t="s">
        <v>17</v>
      </c>
      <c r="F63" s="49">
        <v>500000</v>
      </c>
      <c r="G63" s="14">
        <v>500000</v>
      </c>
    </row>
    <row r="64" spans="1:7" ht="15">
      <c r="A64" s="11" t="s">
        <v>41</v>
      </c>
      <c r="B64" s="45" t="s">
        <v>19</v>
      </c>
      <c r="C64" s="45" t="s">
        <v>8</v>
      </c>
      <c r="D64" s="45"/>
      <c r="E64" s="45"/>
      <c r="F64" s="44">
        <f>F65+F72</f>
        <v>43392340.579999998</v>
      </c>
      <c r="G64" s="10">
        <f>G65+G72</f>
        <v>32337231.91</v>
      </c>
    </row>
    <row r="65" spans="1:7" ht="34.5" customHeight="1">
      <c r="A65" s="11" t="s">
        <v>42</v>
      </c>
      <c r="B65" s="45" t="s">
        <v>19</v>
      </c>
      <c r="C65" s="45" t="s">
        <v>37</v>
      </c>
      <c r="D65" s="45"/>
      <c r="E65" s="45"/>
      <c r="F65" s="44">
        <f>SUM(F69+F66)</f>
        <v>42892340.579999998</v>
      </c>
      <c r="G65" s="10">
        <f>SUM(G69+G66)</f>
        <v>32109831.91</v>
      </c>
    </row>
    <row r="66" spans="1:7" ht="142.5" customHeight="1">
      <c r="A66" s="11" t="s">
        <v>43</v>
      </c>
      <c r="B66" s="45" t="s">
        <v>19</v>
      </c>
      <c r="C66" s="45" t="s">
        <v>37</v>
      </c>
      <c r="D66" s="45" t="s">
        <v>120</v>
      </c>
      <c r="E66" s="45"/>
      <c r="F66" s="44">
        <f>F67+F68</f>
        <v>23892340.579999998</v>
      </c>
      <c r="G66" s="10">
        <f>G67+G68</f>
        <v>17723827.949999999</v>
      </c>
    </row>
    <row r="67" spans="1:7" ht="57">
      <c r="A67" s="13" t="s">
        <v>90</v>
      </c>
      <c r="B67" s="48" t="s">
        <v>19</v>
      </c>
      <c r="C67" s="48" t="s">
        <v>37</v>
      </c>
      <c r="D67" s="48" t="s">
        <v>120</v>
      </c>
      <c r="E67" s="48" t="s">
        <v>17</v>
      </c>
      <c r="F67" s="49">
        <v>23507272.079999998</v>
      </c>
      <c r="G67" s="14">
        <v>17338759.449999999</v>
      </c>
    </row>
    <row r="68" spans="1:7" ht="64.5" customHeight="1">
      <c r="A68" s="13" t="s">
        <v>121</v>
      </c>
      <c r="B68" s="48" t="s">
        <v>19</v>
      </c>
      <c r="C68" s="48" t="s">
        <v>37</v>
      </c>
      <c r="D68" s="48" t="s">
        <v>120</v>
      </c>
      <c r="E68" s="48" t="s">
        <v>77</v>
      </c>
      <c r="F68" s="49">
        <v>385068.5</v>
      </c>
      <c r="G68" s="14">
        <v>385068.5</v>
      </c>
    </row>
    <row r="69" spans="1:7" ht="99.75" customHeight="1">
      <c r="A69" s="11" t="s">
        <v>44</v>
      </c>
      <c r="B69" s="45" t="s">
        <v>19</v>
      </c>
      <c r="C69" s="45" t="s">
        <v>37</v>
      </c>
      <c r="D69" s="45" t="s">
        <v>122</v>
      </c>
      <c r="E69" s="45"/>
      <c r="F69" s="44">
        <f>F70+F71</f>
        <v>19000000</v>
      </c>
      <c r="G69" s="10">
        <f>G70+G71</f>
        <v>14386003.960000001</v>
      </c>
    </row>
    <row r="70" spans="1:7" ht="57">
      <c r="A70" s="13" t="s">
        <v>90</v>
      </c>
      <c r="B70" s="48" t="s">
        <v>19</v>
      </c>
      <c r="C70" s="48" t="s">
        <v>37</v>
      </c>
      <c r="D70" s="48" t="s">
        <v>122</v>
      </c>
      <c r="E70" s="48" t="s">
        <v>17</v>
      </c>
      <c r="F70" s="49">
        <v>18940000</v>
      </c>
      <c r="G70" s="14">
        <v>14326003.960000001</v>
      </c>
    </row>
    <row r="71" spans="1:7" ht="75" customHeight="1">
      <c r="A71" s="13" t="s">
        <v>121</v>
      </c>
      <c r="B71" s="48" t="s">
        <v>19</v>
      </c>
      <c r="C71" s="48" t="s">
        <v>37</v>
      </c>
      <c r="D71" s="48" t="s">
        <v>122</v>
      </c>
      <c r="E71" s="48" t="s">
        <v>77</v>
      </c>
      <c r="F71" s="49">
        <v>60000</v>
      </c>
      <c r="G71" s="14">
        <v>60000</v>
      </c>
    </row>
    <row r="72" spans="1:7" ht="20.25" customHeight="1">
      <c r="A72" s="11" t="s">
        <v>123</v>
      </c>
      <c r="B72" s="45" t="s">
        <v>19</v>
      </c>
      <c r="C72" s="45" t="s">
        <v>45</v>
      </c>
      <c r="D72" s="45"/>
      <c r="E72" s="45"/>
      <c r="F72" s="44">
        <f>SUM(F75+F73)</f>
        <v>500000</v>
      </c>
      <c r="G72" s="10">
        <f>SUM(G75+G73)</f>
        <v>227400</v>
      </c>
    </row>
    <row r="73" spans="1:7" ht="45">
      <c r="A73" s="11" t="s">
        <v>46</v>
      </c>
      <c r="B73" s="45" t="s">
        <v>19</v>
      </c>
      <c r="C73" s="45" t="s">
        <v>45</v>
      </c>
      <c r="D73" s="45" t="s">
        <v>124</v>
      </c>
      <c r="E73" s="45"/>
      <c r="F73" s="44">
        <f>F74</f>
        <v>400000</v>
      </c>
      <c r="G73" s="10">
        <f>G74</f>
        <v>220400</v>
      </c>
    </row>
    <row r="74" spans="1:7" ht="57">
      <c r="A74" s="13" t="s">
        <v>90</v>
      </c>
      <c r="B74" s="48" t="s">
        <v>19</v>
      </c>
      <c r="C74" s="48" t="s">
        <v>45</v>
      </c>
      <c r="D74" s="48" t="s">
        <v>124</v>
      </c>
      <c r="E74" s="48" t="s">
        <v>17</v>
      </c>
      <c r="F74" s="49">
        <v>400000</v>
      </c>
      <c r="G74" s="14">
        <v>220400</v>
      </c>
    </row>
    <row r="75" spans="1:7" ht="65.25" customHeight="1">
      <c r="A75" s="11" t="s">
        <v>47</v>
      </c>
      <c r="B75" s="45" t="s">
        <v>19</v>
      </c>
      <c r="C75" s="45" t="s">
        <v>45</v>
      </c>
      <c r="D75" s="45" t="s">
        <v>125</v>
      </c>
      <c r="E75" s="45"/>
      <c r="F75" s="44">
        <f>F76</f>
        <v>100000</v>
      </c>
      <c r="G75" s="10">
        <f>G76</f>
        <v>7000</v>
      </c>
    </row>
    <row r="76" spans="1:7" ht="57">
      <c r="A76" s="13" t="s">
        <v>90</v>
      </c>
      <c r="B76" s="48" t="s">
        <v>19</v>
      </c>
      <c r="C76" s="48" t="s">
        <v>45</v>
      </c>
      <c r="D76" s="48" t="s">
        <v>125</v>
      </c>
      <c r="E76" s="48" t="s">
        <v>17</v>
      </c>
      <c r="F76" s="49">
        <v>100000</v>
      </c>
      <c r="G76" s="14">
        <v>7000</v>
      </c>
    </row>
    <row r="77" spans="1:7" ht="30">
      <c r="A77" s="11" t="s">
        <v>48</v>
      </c>
      <c r="B77" s="45" t="s">
        <v>49</v>
      </c>
      <c r="C77" s="45" t="s">
        <v>8</v>
      </c>
      <c r="D77" s="45"/>
      <c r="E77" s="45"/>
      <c r="F77" s="44">
        <f>F78+F81+F87</f>
        <v>86704445.75</v>
      </c>
      <c r="G77" s="10">
        <f>G78+G81+G87</f>
        <v>35347517.289999999</v>
      </c>
    </row>
    <row r="78" spans="1:7" ht="15">
      <c r="A78" s="11" t="s">
        <v>50</v>
      </c>
      <c r="B78" s="45" t="s">
        <v>49</v>
      </c>
      <c r="C78" s="45" t="s">
        <v>7</v>
      </c>
      <c r="D78" s="45"/>
      <c r="E78" s="45"/>
      <c r="F78" s="44">
        <f>F79</f>
        <v>15600</v>
      </c>
      <c r="G78" s="10">
        <f>G79</f>
        <v>4545.3599999999997</v>
      </c>
    </row>
    <row r="79" spans="1:7" ht="204" customHeight="1">
      <c r="A79" s="16" t="s">
        <v>126</v>
      </c>
      <c r="B79" s="45" t="s">
        <v>49</v>
      </c>
      <c r="C79" s="45" t="s">
        <v>7</v>
      </c>
      <c r="D79" s="45" t="s">
        <v>127</v>
      </c>
      <c r="E79" s="45"/>
      <c r="F79" s="44">
        <f>F80</f>
        <v>15600</v>
      </c>
      <c r="G79" s="10">
        <f>G80</f>
        <v>4545.3599999999997</v>
      </c>
    </row>
    <row r="80" spans="1:7" ht="57">
      <c r="A80" s="13" t="s">
        <v>90</v>
      </c>
      <c r="B80" s="48" t="s">
        <v>49</v>
      </c>
      <c r="C80" s="48" t="s">
        <v>7</v>
      </c>
      <c r="D80" s="48" t="s">
        <v>127</v>
      </c>
      <c r="E80" s="48" t="s">
        <v>17</v>
      </c>
      <c r="F80" s="49">
        <v>15600</v>
      </c>
      <c r="G80" s="14">
        <v>4545.3599999999997</v>
      </c>
    </row>
    <row r="81" spans="1:7" ht="15">
      <c r="A81" s="11" t="s">
        <v>51</v>
      </c>
      <c r="B81" s="45" t="s">
        <v>49</v>
      </c>
      <c r="C81" s="45" t="s">
        <v>9</v>
      </c>
      <c r="D81" s="45"/>
      <c r="E81" s="45"/>
      <c r="F81" s="44">
        <f>F82+F83</f>
        <v>4035074.2</v>
      </c>
      <c r="G81" s="10">
        <f>G82+G83</f>
        <v>1794089.92</v>
      </c>
    </row>
    <row r="82" spans="1:7" ht="176.25" customHeight="1">
      <c r="A82" s="16" t="s">
        <v>128</v>
      </c>
      <c r="B82" s="45" t="s">
        <v>49</v>
      </c>
      <c r="C82" s="45" t="s">
        <v>9</v>
      </c>
      <c r="D82" s="45" t="s">
        <v>129</v>
      </c>
      <c r="E82" s="45"/>
      <c r="F82" s="44">
        <f>F85+F86</f>
        <v>2712150</v>
      </c>
      <c r="G82" s="10">
        <f>G85+G86</f>
        <v>727630.72</v>
      </c>
    </row>
    <row r="83" spans="1:7" ht="132" customHeight="1">
      <c r="A83" s="11" t="s">
        <v>131</v>
      </c>
      <c r="B83" s="45" t="s">
        <v>49</v>
      </c>
      <c r="C83" s="45" t="s">
        <v>9</v>
      </c>
      <c r="D83" s="45" t="s">
        <v>132</v>
      </c>
      <c r="E83" s="45"/>
      <c r="F83" s="44">
        <f>F84</f>
        <v>1322924.2</v>
      </c>
      <c r="G83" s="10">
        <f>G84</f>
        <v>1066459.2</v>
      </c>
    </row>
    <row r="84" spans="1:7" ht="71.25" customHeight="1">
      <c r="A84" s="13" t="s">
        <v>90</v>
      </c>
      <c r="B84" s="48" t="s">
        <v>49</v>
      </c>
      <c r="C84" s="48" t="s">
        <v>9</v>
      </c>
      <c r="D84" s="48" t="s">
        <v>132</v>
      </c>
      <c r="E84" s="48" t="s">
        <v>17</v>
      </c>
      <c r="F84" s="49">
        <v>1322924.2</v>
      </c>
      <c r="G84" s="14">
        <v>1066459.2</v>
      </c>
    </row>
    <row r="85" spans="1:7" ht="57">
      <c r="A85" s="13" t="s">
        <v>90</v>
      </c>
      <c r="B85" s="48" t="s">
        <v>49</v>
      </c>
      <c r="C85" s="48" t="s">
        <v>9</v>
      </c>
      <c r="D85" s="48" t="s">
        <v>129</v>
      </c>
      <c r="E85" s="48" t="s">
        <v>17</v>
      </c>
      <c r="F85" s="49">
        <v>2120310</v>
      </c>
      <c r="G85" s="14">
        <v>431710.71999999997</v>
      </c>
    </row>
    <row r="86" spans="1:7" ht="57">
      <c r="A86" s="13" t="s">
        <v>130</v>
      </c>
      <c r="B86" s="48" t="s">
        <v>49</v>
      </c>
      <c r="C86" s="48" t="s">
        <v>9</v>
      </c>
      <c r="D86" s="48" t="s">
        <v>129</v>
      </c>
      <c r="E86" s="48" t="s">
        <v>59</v>
      </c>
      <c r="F86" s="49">
        <v>591840</v>
      </c>
      <c r="G86" s="14">
        <v>295920</v>
      </c>
    </row>
    <row r="87" spans="1:7" ht="15">
      <c r="A87" s="17" t="s">
        <v>52</v>
      </c>
      <c r="B87" s="45" t="s">
        <v>49</v>
      </c>
      <c r="C87" s="45" t="s">
        <v>16</v>
      </c>
      <c r="D87" s="45"/>
      <c r="E87" s="45"/>
      <c r="F87" s="44">
        <f>SUM(F88+F90+F92+F94+F97+F99+F101+F104)</f>
        <v>82653771.549999997</v>
      </c>
      <c r="G87" s="10">
        <f>SUM(G88+G90+G92+G94+G97+G99+G101+G104)</f>
        <v>33548882.009999998</v>
      </c>
    </row>
    <row r="88" spans="1:7" ht="91.5" customHeight="1">
      <c r="A88" s="17" t="s">
        <v>133</v>
      </c>
      <c r="B88" s="45" t="s">
        <v>49</v>
      </c>
      <c r="C88" s="45" t="s">
        <v>16</v>
      </c>
      <c r="D88" s="45" t="s">
        <v>134</v>
      </c>
      <c r="E88" s="45"/>
      <c r="F88" s="44">
        <f>SUM(F89)</f>
        <v>538659.52</v>
      </c>
      <c r="G88" s="10">
        <f>SUM(G89)</f>
        <v>0</v>
      </c>
    </row>
    <row r="89" spans="1:7" ht="57">
      <c r="A89" s="13" t="s">
        <v>90</v>
      </c>
      <c r="B89" s="48" t="s">
        <v>49</v>
      </c>
      <c r="C89" s="48" t="s">
        <v>16</v>
      </c>
      <c r="D89" s="48" t="s">
        <v>134</v>
      </c>
      <c r="E89" s="48" t="s">
        <v>17</v>
      </c>
      <c r="F89" s="49">
        <v>538659.52</v>
      </c>
      <c r="G89" s="14">
        <v>0</v>
      </c>
    </row>
    <row r="90" spans="1:7" ht="84" customHeight="1">
      <c r="A90" s="11" t="s">
        <v>53</v>
      </c>
      <c r="B90" s="45" t="s">
        <v>49</v>
      </c>
      <c r="C90" s="45" t="s">
        <v>16</v>
      </c>
      <c r="D90" s="45" t="s">
        <v>135</v>
      </c>
      <c r="E90" s="45"/>
      <c r="F90" s="44">
        <f>F91</f>
        <v>4894471.03</v>
      </c>
      <c r="G90" s="10">
        <f>G91</f>
        <v>3812044</v>
      </c>
    </row>
    <row r="91" spans="1:7" ht="57">
      <c r="A91" s="13" t="s">
        <v>90</v>
      </c>
      <c r="B91" s="48" t="s">
        <v>49</v>
      </c>
      <c r="C91" s="48" t="s">
        <v>16</v>
      </c>
      <c r="D91" s="48" t="s">
        <v>135</v>
      </c>
      <c r="E91" s="48" t="s">
        <v>17</v>
      </c>
      <c r="F91" s="49">
        <v>4894471.03</v>
      </c>
      <c r="G91" s="14">
        <v>3812044</v>
      </c>
    </row>
    <row r="92" spans="1:7" ht="78" customHeight="1">
      <c r="A92" s="11" t="s">
        <v>54</v>
      </c>
      <c r="B92" s="45" t="s">
        <v>49</v>
      </c>
      <c r="C92" s="45" t="s">
        <v>16</v>
      </c>
      <c r="D92" s="45" t="s">
        <v>136</v>
      </c>
      <c r="E92" s="45"/>
      <c r="F92" s="44">
        <f>F93</f>
        <v>97130</v>
      </c>
      <c r="G92" s="10">
        <f>G93</f>
        <v>0</v>
      </c>
    </row>
    <row r="93" spans="1:7" ht="57">
      <c r="A93" s="13" t="s">
        <v>90</v>
      </c>
      <c r="B93" s="48" t="s">
        <v>49</v>
      </c>
      <c r="C93" s="48" t="s">
        <v>16</v>
      </c>
      <c r="D93" s="48" t="s">
        <v>136</v>
      </c>
      <c r="E93" s="48" t="s">
        <v>17</v>
      </c>
      <c r="F93" s="49">
        <v>97130</v>
      </c>
      <c r="G93" s="14">
        <v>0</v>
      </c>
    </row>
    <row r="94" spans="1:7" ht="15">
      <c r="A94" s="11" t="s">
        <v>55</v>
      </c>
      <c r="B94" s="45" t="s">
        <v>49</v>
      </c>
      <c r="C94" s="45" t="s">
        <v>16</v>
      </c>
      <c r="D94" s="45" t="s">
        <v>137</v>
      </c>
      <c r="E94" s="45"/>
      <c r="F94" s="44">
        <f>F95+F96</f>
        <v>35532373.899999999</v>
      </c>
      <c r="G94" s="10">
        <f>G95+G96</f>
        <v>9831340.2100000009</v>
      </c>
    </row>
    <row r="95" spans="1:7" ht="57">
      <c r="A95" s="13" t="s">
        <v>90</v>
      </c>
      <c r="B95" s="48" t="s">
        <v>49</v>
      </c>
      <c r="C95" s="48" t="s">
        <v>16</v>
      </c>
      <c r="D95" s="48" t="s">
        <v>137</v>
      </c>
      <c r="E95" s="48" t="s">
        <v>17</v>
      </c>
      <c r="F95" s="49">
        <v>30284441.32</v>
      </c>
      <c r="G95" s="14">
        <v>6877219.5800000001</v>
      </c>
    </row>
    <row r="96" spans="1:7" ht="14.25">
      <c r="A96" s="13" t="s">
        <v>67</v>
      </c>
      <c r="B96" s="48" t="s">
        <v>49</v>
      </c>
      <c r="C96" s="48" t="s">
        <v>16</v>
      </c>
      <c r="D96" s="48" t="s">
        <v>137</v>
      </c>
      <c r="E96" s="48" t="s">
        <v>68</v>
      </c>
      <c r="F96" s="49">
        <v>5247932.58</v>
      </c>
      <c r="G96" s="14">
        <v>2954120.63</v>
      </c>
    </row>
    <row r="97" spans="1:11" ht="14.25">
      <c r="A97" s="17" t="s">
        <v>56</v>
      </c>
      <c r="B97" s="46" t="s">
        <v>49</v>
      </c>
      <c r="C97" s="46" t="s">
        <v>16</v>
      </c>
      <c r="D97" s="46" t="s">
        <v>138</v>
      </c>
      <c r="E97" s="46"/>
      <c r="F97" s="47">
        <f>F98</f>
        <v>2700000</v>
      </c>
      <c r="G97" s="12">
        <f>G98</f>
        <v>1744165.61</v>
      </c>
    </row>
    <row r="98" spans="1:11" ht="57">
      <c r="A98" s="13" t="s">
        <v>90</v>
      </c>
      <c r="B98" s="48" t="s">
        <v>49</v>
      </c>
      <c r="C98" s="48" t="s">
        <v>16</v>
      </c>
      <c r="D98" s="48" t="s">
        <v>138</v>
      </c>
      <c r="E98" s="48" t="s">
        <v>17</v>
      </c>
      <c r="F98" s="49">
        <v>2700000</v>
      </c>
      <c r="G98" s="14">
        <v>1744165.61</v>
      </c>
    </row>
    <row r="99" spans="1:11" ht="28.5">
      <c r="A99" s="17" t="s">
        <v>57</v>
      </c>
      <c r="B99" s="46" t="s">
        <v>49</v>
      </c>
      <c r="C99" s="46" t="s">
        <v>16</v>
      </c>
      <c r="D99" s="46" t="s">
        <v>139</v>
      </c>
      <c r="E99" s="46"/>
      <c r="F99" s="47">
        <f>F100</f>
        <v>297130</v>
      </c>
      <c r="G99" s="12">
        <f>G100</f>
        <v>252797.93</v>
      </c>
    </row>
    <row r="100" spans="1:11" ht="57">
      <c r="A100" s="13" t="s">
        <v>90</v>
      </c>
      <c r="B100" s="48" t="s">
        <v>49</v>
      </c>
      <c r="C100" s="48" t="s">
        <v>16</v>
      </c>
      <c r="D100" s="48" t="s">
        <v>139</v>
      </c>
      <c r="E100" s="48" t="s">
        <v>17</v>
      </c>
      <c r="F100" s="49">
        <v>297130</v>
      </c>
      <c r="G100" s="14">
        <v>252797.93</v>
      </c>
    </row>
    <row r="101" spans="1:11" ht="28.5">
      <c r="A101" s="17" t="s">
        <v>58</v>
      </c>
      <c r="B101" s="46" t="s">
        <v>49</v>
      </c>
      <c r="C101" s="46" t="s">
        <v>16</v>
      </c>
      <c r="D101" s="46" t="s">
        <v>140</v>
      </c>
      <c r="E101" s="46"/>
      <c r="F101" s="47">
        <f>F102+F103</f>
        <v>35447697.18</v>
      </c>
      <c r="G101" s="12">
        <f>G102+G103</f>
        <v>17908534.259999998</v>
      </c>
    </row>
    <row r="102" spans="1:11" ht="57">
      <c r="A102" s="13" t="s">
        <v>90</v>
      </c>
      <c r="B102" s="48" t="s">
        <v>49</v>
      </c>
      <c r="C102" s="48" t="s">
        <v>16</v>
      </c>
      <c r="D102" s="48" t="s">
        <v>140</v>
      </c>
      <c r="E102" s="48" t="s">
        <v>17</v>
      </c>
      <c r="F102" s="49">
        <v>35425192.640000001</v>
      </c>
      <c r="G102" s="14">
        <v>17886029.719999999</v>
      </c>
      <c r="K102" s="54"/>
    </row>
    <row r="103" spans="1:11" ht="57">
      <c r="A103" s="13" t="s">
        <v>130</v>
      </c>
      <c r="B103" s="48" t="s">
        <v>49</v>
      </c>
      <c r="C103" s="48" t="s">
        <v>16</v>
      </c>
      <c r="D103" s="48" t="s">
        <v>140</v>
      </c>
      <c r="E103" s="48" t="s">
        <v>59</v>
      </c>
      <c r="F103" s="49">
        <v>22504.54</v>
      </c>
      <c r="G103" s="14">
        <v>22504.54</v>
      </c>
    </row>
    <row r="104" spans="1:11" ht="71.25">
      <c r="A104" s="13" t="s">
        <v>141</v>
      </c>
      <c r="B104" s="48" t="s">
        <v>49</v>
      </c>
      <c r="C104" s="48" t="s">
        <v>16</v>
      </c>
      <c r="D104" s="48" t="s">
        <v>142</v>
      </c>
      <c r="E104" s="48"/>
      <c r="F104" s="49">
        <f>SUM(F105)</f>
        <v>3146309.92</v>
      </c>
      <c r="G104" s="14">
        <f>SUM(G105)</f>
        <v>0</v>
      </c>
    </row>
    <row r="105" spans="1:11" ht="57">
      <c r="A105" s="13" t="s">
        <v>90</v>
      </c>
      <c r="B105" s="48" t="s">
        <v>49</v>
      </c>
      <c r="C105" s="48" t="s">
        <v>16</v>
      </c>
      <c r="D105" s="48" t="s">
        <v>142</v>
      </c>
      <c r="E105" s="48" t="s">
        <v>17</v>
      </c>
      <c r="F105" s="49">
        <v>3146309.92</v>
      </c>
      <c r="G105" s="14">
        <v>0</v>
      </c>
    </row>
    <row r="106" spans="1:11" ht="15">
      <c r="A106" s="11" t="s">
        <v>71</v>
      </c>
      <c r="B106" s="45" t="s">
        <v>70</v>
      </c>
      <c r="C106" s="45" t="s">
        <v>8</v>
      </c>
      <c r="D106" s="45"/>
      <c r="E106" s="45"/>
      <c r="F106" s="44">
        <f>SUM(F107)</f>
        <v>651054.82000000007</v>
      </c>
      <c r="G106" s="10">
        <f>SUM(G107)</f>
        <v>233889.87</v>
      </c>
    </row>
    <row r="107" spans="1:11" ht="28.5">
      <c r="A107" s="13" t="s">
        <v>143</v>
      </c>
      <c r="B107" s="48" t="s">
        <v>70</v>
      </c>
      <c r="C107" s="48" t="s">
        <v>49</v>
      </c>
      <c r="D107" s="48" t="s">
        <v>86</v>
      </c>
      <c r="E107" s="48"/>
      <c r="F107" s="49">
        <f>SUM(F110,F108)</f>
        <v>651054.82000000007</v>
      </c>
      <c r="G107" s="14">
        <f>SUM(G110,G108)</f>
        <v>233889.87</v>
      </c>
    </row>
    <row r="108" spans="1:11" ht="71.25">
      <c r="A108" s="13" t="s">
        <v>168</v>
      </c>
      <c r="B108" s="48" t="s">
        <v>70</v>
      </c>
      <c r="C108" s="48" t="s">
        <v>49</v>
      </c>
      <c r="D108" s="48" t="s">
        <v>169</v>
      </c>
      <c r="E108" s="48" t="s">
        <v>78</v>
      </c>
      <c r="F108" s="49">
        <f>SUM(F109)</f>
        <v>465056.57</v>
      </c>
      <c r="G108" s="14">
        <f>SUM(G109)</f>
        <v>233889.87</v>
      </c>
    </row>
    <row r="109" spans="1:11" ht="62.25" customHeight="1">
      <c r="A109" s="13" t="s">
        <v>90</v>
      </c>
      <c r="B109" s="48" t="s">
        <v>70</v>
      </c>
      <c r="C109" s="48" t="s">
        <v>49</v>
      </c>
      <c r="D109" s="48" t="s">
        <v>169</v>
      </c>
      <c r="E109" s="48" t="s">
        <v>17</v>
      </c>
      <c r="F109" s="49">
        <v>465056.57</v>
      </c>
      <c r="G109" s="14">
        <v>233889.87</v>
      </c>
    </row>
    <row r="110" spans="1:11" ht="30" customHeight="1">
      <c r="A110" s="13" t="s">
        <v>146</v>
      </c>
      <c r="B110" s="48" t="s">
        <v>70</v>
      </c>
      <c r="C110" s="48" t="s">
        <v>49</v>
      </c>
      <c r="D110" s="48" t="s">
        <v>145</v>
      </c>
      <c r="E110" s="48" t="s">
        <v>78</v>
      </c>
      <c r="F110" s="49">
        <f>SUM(F111)</f>
        <v>185998.25</v>
      </c>
      <c r="G110" s="14">
        <f>SUM(G111)</f>
        <v>0</v>
      </c>
    </row>
    <row r="111" spans="1:11" ht="57">
      <c r="A111" s="13" t="s">
        <v>90</v>
      </c>
      <c r="B111" s="48" t="s">
        <v>70</v>
      </c>
      <c r="C111" s="48" t="s">
        <v>49</v>
      </c>
      <c r="D111" s="48" t="s">
        <v>145</v>
      </c>
      <c r="E111" s="48" t="s">
        <v>17</v>
      </c>
      <c r="F111" s="49">
        <v>185998.25</v>
      </c>
      <c r="G111" s="14">
        <v>0</v>
      </c>
    </row>
    <row r="112" spans="1:11" ht="15">
      <c r="A112" s="11" t="s">
        <v>75</v>
      </c>
      <c r="B112" s="45" t="s">
        <v>74</v>
      </c>
      <c r="C112" s="45" t="s">
        <v>8</v>
      </c>
      <c r="D112" s="45"/>
      <c r="E112" s="45"/>
      <c r="F112" s="44">
        <f>SUM(F113)</f>
        <v>204740</v>
      </c>
      <c r="G112" s="10">
        <f>SUM(G113)</f>
        <v>204740</v>
      </c>
    </row>
    <row r="113" spans="1:7" ht="42.75">
      <c r="A113" s="17" t="s">
        <v>147</v>
      </c>
      <c r="B113" s="46" t="s">
        <v>74</v>
      </c>
      <c r="C113" s="46" t="s">
        <v>74</v>
      </c>
      <c r="D113" s="48" t="s">
        <v>148</v>
      </c>
      <c r="E113" s="48"/>
      <c r="F113" s="49">
        <f t="shared" ref="F113:G113" si="1">SUM(F114)</f>
        <v>204740</v>
      </c>
      <c r="G113" s="14">
        <f t="shared" si="1"/>
        <v>204740</v>
      </c>
    </row>
    <row r="114" spans="1:7" ht="57">
      <c r="A114" s="13" t="s">
        <v>90</v>
      </c>
      <c r="B114" s="48" t="s">
        <v>74</v>
      </c>
      <c r="C114" s="48" t="s">
        <v>74</v>
      </c>
      <c r="D114" s="48" t="s">
        <v>148</v>
      </c>
      <c r="E114" s="48" t="s">
        <v>17</v>
      </c>
      <c r="F114" s="49">
        <v>204740</v>
      </c>
      <c r="G114" s="14">
        <v>204740</v>
      </c>
    </row>
    <row r="115" spans="1:7" ht="15">
      <c r="A115" s="11" t="s">
        <v>60</v>
      </c>
      <c r="B115" s="46" t="s">
        <v>61</v>
      </c>
      <c r="C115" s="46" t="s">
        <v>8</v>
      </c>
      <c r="D115" s="48"/>
      <c r="E115" s="48"/>
      <c r="F115" s="44">
        <f>SUM(F116)</f>
        <v>395260</v>
      </c>
      <c r="G115" s="10">
        <f>SUM(G116)</f>
        <v>218823.48</v>
      </c>
    </row>
    <row r="116" spans="1:7" ht="35.25" customHeight="1">
      <c r="A116" s="17" t="s">
        <v>149</v>
      </c>
      <c r="B116" s="46" t="s">
        <v>61</v>
      </c>
      <c r="C116" s="46" t="s">
        <v>19</v>
      </c>
      <c r="D116" s="48" t="s">
        <v>150</v>
      </c>
      <c r="E116" s="48"/>
      <c r="F116" s="49">
        <f t="shared" ref="F116:G116" si="2">SUM(F117)</f>
        <v>395260</v>
      </c>
      <c r="G116" s="14">
        <f t="shared" si="2"/>
        <v>218823.48</v>
      </c>
    </row>
    <row r="117" spans="1:7" ht="31.5" customHeight="1">
      <c r="A117" s="13" t="s">
        <v>90</v>
      </c>
      <c r="B117" s="48" t="s">
        <v>61</v>
      </c>
      <c r="C117" s="48" t="s">
        <v>19</v>
      </c>
      <c r="D117" s="48" t="s">
        <v>150</v>
      </c>
      <c r="E117" s="48" t="s">
        <v>17</v>
      </c>
      <c r="F117" s="49">
        <v>395260</v>
      </c>
      <c r="G117" s="14">
        <v>218823.48</v>
      </c>
    </row>
    <row r="118" spans="1:7" ht="15">
      <c r="A118" s="11" t="s">
        <v>62</v>
      </c>
      <c r="B118" s="45" t="s">
        <v>39</v>
      </c>
      <c r="C118" s="45" t="s">
        <v>8</v>
      </c>
      <c r="D118" s="45"/>
      <c r="E118" s="45"/>
      <c r="F118" s="44">
        <f t="shared" ref="F118:G120" si="3">F119</f>
        <v>873298</v>
      </c>
      <c r="G118" s="10">
        <f t="shared" si="3"/>
        <v>652573</v>
      </c>
    </row>
    <row r="119" spans="1:7" ht="30">
      <c r="A119" s="11" t="s">
        <v>151</v>
      </c>
      <c r="B119" s="45" t="s">
        <v>39</v>
      </c>
      <c r="C119" s="45" t="s">
        <v>16</v>
      </c>
      <c r="D119" s="45"/>
      <c r="E119" s="45"/>
      <c r="F119" s="44">
        <f>SUM(F120)</f>
        <v>873298</v>
      </c>
      <c r="G119" s="10">
        <f>SUM(G120)</f>
        <v>652573</v>
      </c>
    </row>
    <row r="120" spans="1:7" ht="158.25" customHeight="1">
      <c r="A120" s="11" t="s">
        <v>152</v>
      </c>
      <c r="B120" s="45" t="s">
        <v>39</v>
      </c>
      <c r="C120" s="45" t="s">
        <v>16</v>
      </c>
      <c r="D120" s="45" t="s">
        <v>153</v>
      </c>
      <c r="E120" s="45"/>
      <c r="F120" s="44">
        <f t="shared" si="3"/>
        <v>873298</v>
      </c>
      <c r="G120" s="10">
        <f t="shared" si="3"/>
        <v>652573</v>
      </c>
    </row>
    <row r="121" spans="1:7" ht="28.5">
      <c r="A121" s="13" t="s">
        <v>154</v>
      </c>
      <c r="B121" s="48" t="s">
        <v>39</v>
      </c>
      <c r="C121" s="48" t="s">
        <v>16</v>
      </c>
      <c r="D121" s="48" t="s">
        <v>153</v>
      </c>
      <c r="E121" s="48" t="s">
        <v>69</v>
      </c>
      <c r="F121" s="49">
        <v>873298</v>
      </c>
      <c r="G121" s="14">
        <v>652573</v>
      </c>
    </row>
    <row r="122" spans="1:7" ht="15">
      <c r="A122" s="11" t="s">
        <v>63</v>
      </c>
      <c r="B122" s="45" t="s">
        <v>26</v>
      </c>
      <c r="C122" s="45" t="s">
        <v>8</v>
      </c>
      <c r="D122" s="45"/>
      <c r="E122" s="45"/>
      <c r="F122" s="44">
        <f>SUM(F123,F126)</f>
        <v>3504618.85</v>
      </c>
      <c r="G122" s="44">
        <f>SUM(G123,G126)</f>
        <v>1275549.6800000002</v>
      </c>
    </row>
    <row r="123" spans="1:7" ht="14.25">
      <c r="A123" s="17" t="s">
        <v>64</v>
      </c>
      <c r="B123" s="46" t="s">
        <v>26</v>
      </c>
      <c r="C123" s="46" t="s">
        <v>9</v>
      </c>
      <c r="D123" s="46" t="s">
        <v>155</v>
      </c>
      <c r="E123" s="46"/>
      <c r="F123" s="47">
        <f>SUM(F124)</f>
        <v>2500000</v>
      </c>
      <c r="G123" s="47">
        <f>SUM(G124)</f>
        <v>1061317.79</v>
      </c>
    </row>
    <row r="124" spans="1:7" ht="57">
      <c r="A124" s="17" t="s">
        <v>65</v>
      </c>
      <c r="B124" s="46" t="s">
        <v>26</v>
      </c>
      <c r="C124" s="46" t="s">
        <v>9</v>
      </c>
      <c r="D124" s="46" t="s">
        <v>155</v>
      </c>
      <c r="E124" s="46" t="s">
        <v>78</v>
      </c>
      <c r="F124" s="47">
        <f t="shared" ref="F124:G124" si="4">F125</f>
        <v>2500000</v>
      </c>
      <c r="G124" s="12">
        <f t="shared" si="4"/>
        <v>1061317.79</v>
      </c>
    </row>
    <row r="125" spans="1:7" ht="57">
      <c r="A125" s="13" t="s">
        <v>90</v>
      </c>
      <c r="B125" s="48" t="s">
        <v>26</v>
      </c>
      <c r="C125" s="48" t="s">
        <v>9</v>
      </c>
      <c r="D125" s="48" t="s">
        <v>155</v>
      </c>
      <c r="E125" s="48" t="s">
        <v>17</v>
      </c>
      <c r="F125" s="49">
        <v>2500000</v>
      </c>
      <c r="G125" s="14">
        <v>1061317.79</v>
      </c>
    </row>
    <row r="126" spans="1:7" ht="26.25">
      <c r="A126" s="18" t="s">
        <v>156</v>
      </c>
      <c r="B126" s="51">
        <v>11</v>
      </c>
      <c r="C126" s="52" t="s">
        <v>49</v>
      </c>
      <c r="D126" s="51">
        <v>9900000000</v>
      </c>
      <c r="E126" s="31"/>
      <c r="F126" s="44">
        <f>SUM(F127:F128)</f>
        <v>1004618.85</v>
      </c>
      <c r="G126" s="10">
        <f>SUM(G127:G128)</f>
        <v>214231.89</v>
      </c>
    </row>
    <row r="127" spans="1:7" ht="33.75" customHeight="1">
      <c r="A127" s="13" t="s">
        <v>90</v>
      </c>
      <c r="B127" s="48" t="s">
        <v>26</v>
      </c>
      <c r="C127" s="53" t="s">
        <v>49</v>
      </c>
      <c r="D127" s="48" t="s">
        <v>155</v>
      </c>
      <c r="E127" s="31">
        <v>244</v>
      </c>
      <c r="F127" s="49">
        <v>800000</v>
      </c>
      <c r="G127" s="14">
        <v>131559.70000000001</v>
      </c>
    </row>
    <row r="128" spans="1:7" ht="14.25">
      <c r="A128" s="13" t="s">
        <v>67</v>
      </c>
      <c r="B128" s="48" t="s">
        <v>26</v>
      </c>
      <c r="C128" s="53" t="s">
        <v>49</v>
      </c>
      <c r="D128" s="48" t="s">
        <v>155</v>
      </c>
      <c r="E128" s="31">
        <v>247</v>
      </c>
      <c r="F128" s="49">
        <v>204618.85</v>
      </c>
      <c r="G128" s="14">
        <v>82672.19</v>
      </c>
    </row>
  </sheetData>
  <mergeCells count="7">
    <mergeCell ref="B1:G1"/>
    <mergeCell ref="A3:G3"/>
    <mergeCell ref="H3:H4"/>
    <mergeCell ref="A5:B5"/>
    <mergeCell ref="A6:A7"/>
    <mergeCell ref="B6:E6"/>
    <mergeCell ref="F6:G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3"/>
  <sheetViews>
    <sheetView zoomScale="77" zoomScaleNormal="77" workbookViewId="0">
      <selection activeCell="A43" sqref="A43:XFD43"/>
    </sheetView>
  </sheetViews>
  <sheetFormatPr defaultColWidth="9" defaultRowHeight="12.75"/>
  <cols>
    <col min="1" max="1" width="33.42578125" customWidth="1"/>
    <col min="2" max="2" width="5.85546875" customWidth="1"/>
    <col min="3" max="3" width="5.42578125" customWidth="1"/>
    <col min="4" max="4" width="6" customWidth="1"/>
    <col min="5" max="5" width="12.7109375" customWidth="1"/>
    <col min="6" max="6" width="4.7109375" customWidth="1"/>
    <col min="7" max="7" width="17" customWidth="1"/>
    <col min="8" max="8" width="18.7109375" customWidth="1"/>
  </cols>
  <sheetData>
    <row r="1" spans="1:8" ht="69.75" customHeight="1">
      <c r="C1" s="64" t="s">
        <v>80</v>
      </c>
      <c r="D1" s="64"/>
      <c r="E1" s="64"/>
      <c r="F1" s="64"/>
      <c r="G1" s="64"/>
      <c r="H1" s="64"/>
    </row>
    <row r="2" spans="1:8" ht="27" customHeight="1">
      <c r="A2" s="65" t="s">
        <v>171</v>
      </c>
      <c r="B2" s="65"/>
      <c r="C2" s="65"/>
      <c r="D2" s="65"/>
      <c r="E2" s="65"/>
      <c r="F2" s="65"/>
      <c r="G2" s="65"/>
      <c r="H2" s="65"/>
    </row>
    <row r="3" spans="1:8" ht="9" customHeight="1">
      <c r="A3" s="71"/>
      <c r="B3" s="71"/>
      <c r="C3" s="71"/>
      <c r="D3" s="71"/>
      <c r="E3" s="71"/>
      <c r="F3" s="72"/>
      <c r="G3" s="72"/>
    </row>
    <row r="4" spans="1:8" ht="12.75" customHeight="1">
      <c r="A4" s="66" t="s">
        <v>0</v>
      </c>
      <c r="B4" s="68" t="s">
        <v>1</v>
      </c>
      <c r="C4" s="69"/>
      <c r="D4" s="69"/>
      <c r="E4" s="69"/>
      <c r="F4" s="70"/>
      <c r="G4" s="68" t="s">
        <v>158</v>
      </c>
      <c r="H4" s="70"/>
    </row>
    <row r="5" spans="1:8" ht="47.25" customHeight="1">
      <c r="A5" s="67"/>
      <c r="B5" s="2" t="s">
        <v>66</v>
      </c>
      <c r="C5" s="1" t="s">
        <v>2</v>
      </c>
      <c r="D5" s="2" t="s">
        <v>3</v>
      </c>
      <c r="E5" s="2" t="s">
        <v>4</v>
      </c>
      <c r="F5" s="2" t="s">
        <v>5</v>
      </c>
      <c r="G5" s="4" t="s">
        <v>157</v>
      </c>
      <c r="H5" s="7" t="s">
        <v>76</v>
      </c>
    </row>
    <row r="6" spans="1:8" ht="11.25" customHeight="1">
      <c r="A6" s="4" t="s">
        <v>73</v>
      </c>
      <c r="B6" s="5">
        <v>906</v>
      </c>
      <c r="C6" s="1"/>
      <c r="D6" s="2"/>
      <c r="E6" s="2"/>
      <c r="F6" s="2"/>
      <c r="G6" s="4"/>
      <c r="H6" s="6"/>
    </row>
    <row r="7" spans="1:8" ht="21.6" customHeight="1">
      <c r="A7" s="8" t="s">
        <v>81</v>
      </c>
      <c r="B7" s="20" t="s">
        <v>82</v>
      </c>
      <c r="C7" s="20" t="s">
        <v>83</v>
      </c>
      <c r="D7" s="20"/>
      <c r="E7" s="20"/>
      <c r="F7" s="20"/>
      <c r="G7" s="9">
        <f>SUM(G8+G47+G56+G69+G84+G116+G122+G126+G130+G135)</f>
        <v>185091940.86999997</v>
      </c>
      <c r="H7" s="9">
        <f>SUM(H8+H47+H56+H69+H84+H116+H122+H126+H130+H135)</f>
        <v>96811560.730000004</v>
      </c>
    </row>
    <row r="8" spans="1:8" ht="15">
      <c r="A8" s="8" t="s">
        <v>6</v>
      </c>
      <c r="B8" s="20" t="s">
        <v>82</v>
      </c>
      <c r="C8" s="20" t="s">
        <v>7</v>
      </c>
      <c r="D8" s="20" t="s">
        <v>8</v>
      </c>
      <c r="E8" s="20"/>
      <c r="F8" s="20"/>
      <c r="G8" s="10">
        <f>SUM(G9+G14+G18+G29+G32+G36)</f>
        <v>42954953.649999991</v>
      </c>
      <c r="H8" s="10">
        <f>SUM(H9+H14+H18+H29+H32+H36)</f>
        <v>22202360.940000001</v>
      </c>
    </row>
    <row r="9" spans="1:8" ht="61.5" customHeight="1">
      <c r="A9" s="11" t="s">
        <v>84</v>
      </c>
      <c r="B9" s="21" t="s">
        <v>82</v>
      </c>
      <c r="C9" s="21" t="s">
        <v>7</v>
      </c>
      <c r="D9" s="22" t="s">
        <v>9</v>
      </c>
      <c r="E9" s="22"/>
      <c r="F9" s="22"/>
      <c r="G9" s="10">
        <f>G10</f>
        <v>2825569.23</v>
      </c>
      <c r="H9" s="10">
        <f>H10</f>
        <v>2038433.32</v>
      </c>
    </row>
    <row r="10" spans="1:8" ht="30">
      <c r="A10" s="11" t="s">
        <v>85</v>
      </c>
      <c r="B10" s="21" t="s">
        <v>82</v>
      </c>
      <c r="C10" s="21" t="s">
        <v>7</v>
      </c>
      <c r="D10" s="22" t="s">
        <v>9</v>
      </c>
      <c r="E10" s="22" t="s">
        <v>86</v>
      </c>
      <c r="F10" s="22"/>
      <c r="G10" s="10">
        <f>G12+G13</f>
        <v>2825569.23</v>
      </c>
      <c r="H10" s="10">
        <f>H12+H13</f>
        <v>2038433.32</v>
      </c>
    </row>
    <row r="11" spans="1:8" ht="30">
      <c r="A11" s="11" t="s">
        <v>11</v>
      </c>
      <c r="B11" s="21" t="s">
        <v>82</v>
      </c>
      <c r="C11" s="21" t="s">
        <v>7</v>
      </c>
      <c r="D11" s="22" t="s">
        <v>9</v>
      </c>
      <c r="E11" s="21" t="s">
        <v>87</v>
      </c>
      <c r="F11" s="22"/>
      <c r="G11" s="12">
        <f>G12+G13</f>
        <v>2825569.23</v>
      </c>
      <c r="H11" s="12">
        <f>H12+H13</f>
        <v>2038433.32</v>
      </c>
    </row>
    <row r="12" spans="1:8" ht="42.75">
      <c r="A12" s="13" t="s">
        <v>12</v>
      </c>
      <c r="B12" s="23" t="s">
        <v>82</v>
      </c>
      <c r="C12" s="23" t="s">
        <v>7</v>
      </c>
      <c r="D12" s="23" t="s">
        <v>9</v>
      </c>
      <c r="E12" s="23" t="s">
        <v>87</v>
      </c>
      <c r="F12" s="23" t="s">
        <v>13</v>
      </c>
      <c r="G12" s="14">
        <v>2170765</v>
      </c>
      <c r="H12" s="14">
        <v>1565617.01</v>
      </c>
    </row>
    <row r="13" spans="1:8" ht="85.5">
      <c r="A13" s="13" t="s">
        <v>88</v>
      </c>
      <c r="B13" s="23" t="s">
        <v>82</v>
      </c>
      <c r="C13" s="23" t="s">
        <v>7</v>
      </c>
      <c r="D13" s="23" t="s">
        <v>9</v>
      </c>
      <c r="E13" s="23" t="s">
        <v>87</v>
      </c>
      <c r="F13" s="23" t="s">
        <v>14</v>
      </c>
      <c r="G13" s="14">
        <v>654804.23</v>
      </c>
      <c r="H13" s="14">
        <v>472816.31</v>
      </c>
    </row>
    <row r="14" spans="1:8" ht="30">
      <c r="A14" s="11" t="s">
        <v>85</v>
      </c>
      <c r="B14" s="23" t="s">
        <v>82</v>
      </c>
      <c r="C14" s="21" t="s">
        <v>7</v>
      </c>
      <c r="D14" s="22" t="s">
        <v>16</v>
      </c>
      <c r="E14" s="22" t="s">
        <v>86</v>
      </c>
      <c r="F14" s="22"/>
      <c r="G14" s="10">
        <f>SUM(G15)</f>
        <v>500000</v>
      </c>
      <c r="H14" s="10">
        <f>SUM(H15)</f>
        <v>75616.800000000003</v>
      </c>
    </row>
    <row r="15" spans="1:8" ht="86.25" customHeight="1">
      <c r="A15" s="15" t="s">
        <v>15</v>
      </c>
      <c r="B15" s="23" t="s">
        <v>82</v>
      </c>
      <c r="C15" s="23" t="s">
        <v>7</v>
      </c>
      <c r="D15" s="23" t="s">
        <v>16</v>
      </c>
      <c r="E15" s="23" t="s">
        <v>89</v>
      </c>
      <c r="F15" s="23"/>
      <c r="G15" s="14">
        <f>SUM(G16)</f>
        <v>500000</v>
      </c>
      <c r="H15" s="14">
        <f>SUM(H16)</f>
        <v>75616.800000000003</v>
      </c>
    </row>
    <row r="16" spans="1:8" ht="57">
      <c r="A16" s="13" t="s">
        <v>90</v>
      </c>
      <c r="B16" s="23" t="s">
        <v>82</v>
      </c>
      <c r="C16" s="23" t="s">
        <v>7</v>
      </c>
      <c r="D16" s="23" t="s">
        <v>16</v>
      </c>
      <c r="E16" s="23" t="s">
        <v>89</v>
      </c>
      <c r="F16" s="23" t="s">
        <v>17</v>
      </c>
      <c r="G16" s="14">
        <v>500000</v>
      </c>
      <c r="H16" s="14">
        <v>75616.800000000003</v>
      </c>
    </row>
    <row r="17" spans="1:8" ht="120">
      <c r="A17" s="11" t="s">
        <v>91</v>
      </c>
      <c r="B17" s="23" t="s">
        <v>82</v>
      </c>
      <c r="C17" s="21" t="s">
        <v>7</v>
      </c>
      <c r="D17" s="21" t="s">
        <v>19</v>
      </c>
      <c r="E17" s="21"/>
      <c r="F17" s="21"/>
      <c r="G17" s="10">
        <f>G18</f>
        <v>36353617.93</v>
      </c>
      <c r="H17" s="10">
        <f>H18</f>
        <v>17026943.400000002</v>
      </c>
    </row>
    <row r="18" spans="1:8" ht="30">
      <c r="A18" s="11" t="s">
        <v>85</v>
      </c>
      <c r="B18" s="23" t="s">
        <v>82</v>
      </c>
      <c r="C18" s="21" t="s">
        <v>7</v>
      </c>
      <c r="D18" s="21" t="s">
        <v>19</v>
      </c>
      <c r="E18" s="21" t="s">
        <v>86</v>
      </c>
      <c r="F18" s="21"/>
      <c r="G18" s="10">
        <f>G19</f>
        <v>36353617.93</v>
      </c>
      <c r="H18" s="10">
        <f>H19</f>
        <v>17026943.400000002</v>
      </c>
    </row>
    <row r="19" spans="1:8" ht="60">
      <c r="A19" s="11" t="s">
        <v>92</v>
      </c>
      <c r="B19" s="23" t="s">
        <v>82</v>
      </c>
      <c r="C19" s="21" t="s">
        <v>7</v>
      </c>
      <c r="D19" s="21" t="s">
        <v>19</v>
      </c>
      <c r="E19" s="21" t="s">
        <v>89</v>
      </c>
      <c r="F19" s="21"/>
      <c r="G19" s="10">
        <f>G20+G21+G22+G23+G24+G25+G26+G27+G28</f>
        <v>36353617.93</v>
      </c>
      <c r="H19" s="10">
        <f>H20+H21+H22+H23+H24+H25+H26+H27+H28</f>
        <v>17026943.400000002</v>
      </c>
    </row>
    <row r="20" spans="1:8" ht="42.75">
      <c r="A20" s="13" t="s">
        <v>12</v>
      </c>
      <c r="B20" s="23" t="s">
        <v>82</v>
      </c>
      <c r="C20" s="23" t="s">
        <v>7</v>
      </c>
      <c r="D20" s="23" t="s">
        <v>19</v>
      </c>
      <c r="E20" s="23" t="s">
        <v>89</v>
      </c>
      <c r="F20" s="23" t="s">
        <v>13</v>
      </c>
      <c r="G20" s="14">
        <v>21412000</v>
      </c>
      <c r="H20" s="14">
        <v>10430950.689999999</v>
      </c>
    </row>
    <row r="21" spans="1:8" ht="71.25">
      <c r="A21" s="13" t="s">
        <v>20</v>
      </c>
      <c r="B21" s="23" t="s">
        <v>82</v>
      </c>
      <c r="C21" s="23" t="s">
        <v>7</v>
      </c>
      <c r="D21" s="23" t="s">
        <v>19</v>
      </c>
      <c r="E21" s="23" t="s">
        <v>89</v>
      </c>
      <c r="F21" s="23" t="s">
        <v>21</v>
      </c>
      <c r="G21" s="14">
        <v>100000</v>
      </c>
      <c r="H21" s="14">
        <v>7100</v>
      </c>
    </row>
    <row r="22" spans="1:8" ht="85.5">
      <c r="A22" s="13" t="s">
        <v>88</v>
      </c>
      <c r="B22" s="23" t="s">
        <v>82</v>
      </c>
      <c r="C22" s="23" t="s">
        <v>7</v>
      </c>
      <c r="D22" s="23" t="s">
        <v>19</v>
      </c>
      <c r="E22" s="23" t="s">
        <v>89</v>
      </c>
      <c r="F22" s="23" t="s">
        <v>14</v>
      </c>
      <c r="G22" s="14">
        <v>6377495.7699999996</v>
      </c>
      <c r="H22" s="14">
        <v>3127992.29</v>
      </c>
    </row>
    <row r="23" spans="1:8" ht="42.75">
      <c r="A23" s="13" t="s">
        <v>93</v>
      </c>
      <c r="B23" s="23" t="s">
        <v>82</v>
      </c>
      <c r="C23" s="23" t="s">
        <v>7</v>
      </c>
      <c r="D23" s="23" t="s">
        <v>19</v>
      </c>
      <c r="E23" s="23" t="s">
        <v>89</v>
      </c>
      <c r="F23" s="23" t="s">
        <v>22</v>
      </c>
      <c r="G23" s="14">
        <v>1627602.16</v>
      </c>
      <c r="H23" s="14">
        <v>881651.67</v>
      </c>
    </row>
    <row r="24" spans="1:8" ht="57">
      <c r="A24" s="13" t="s">
        <v>90</v>
      </c>
      <c r="B24" s="23" t="s">
        <v>82</v>
      </c>
      <c r="C24" s="23" t="s">
        <v>7</v>
      </c>
      <c r="D24" s="23" t="s">
        <v>19</v>
      </c>
      <c r="E24" s="23" t="s">
        <v>89</v>
      </c>
      <c r="F24" s="23" t="s">
        <v>17</v>
      </c>
      <c r="G24" s="14">
        <v>6001520</v>
      </c>
      <c r="H24" s="14">
        <v>2094765.74</v>
      </c>
    </row>
    <row r="25" spans="1:8" ht="28.5">
      <c r="A25" s="13" t="s">
        <v>67</v>
      </c>
      <c r="B25" s="23" t="s">
        <v>82</v>
      </c>
      <c r="C25" s="23" t="s">
        <v>7</v>
      </c>
      <c r="D25" s="23" t="s">
        <v>19</v>
      </c>
      <c r="E25" s="23" t="s">
        <v>89</v>
      </c>
      <c r="F25" s="23" t="s">
        <v>68</v>
      </c>
      <c r="G25" s="14">
        <v>655000</v>
      </c>
      <c r="H25" s="14">
        <v>413919.01</v>
      </c>
    </row>
    <row r="26" spans="1:8" ht="33.75" customHeight="1">
      <c r="A26" s="13" t="s">
        <v>23</v>
      </c>
      <c r="B26" s="23" t="s">
        <v>82</v>
      </c>
      <c r="C26" s="23" t="s">
        <v>7</v>
      </c>
      <c r="D26" s="23" t="s">
        <v>19</v>
      </c>
      <c r="E26" s="23" t="s">
        <v>89</v>
      </c>
      <c r="F26" s="23" t="s">
        <v>24</v>
      </c>
      <c r="G26" s="14">
        <v>50000</v>
      </c>
      <c r="H26" s="14">
        <v>16495</v>
      </c>
    </row>
    <row r="27" spans="1:8" ht="14.25">
      <c r="A27" s="13" t="s">
        <v>94</v>
      </c>
      <c r="B27" s="23" t="s">
        <v>82</v>
      </c>
      <c r="C27" s="23" t="s">
        <v>7</v>
      </c>
      <c r="D27" s="23" t="s">
        <v>19</v>
      </c>
      <c r="E27" s="23" t="s">
        <v>89</v>
      </c>
      <c r="F27" s="23" t="s">
        <v>25</v>
      </c>
      <c r="G27" s="14">
        <v>130000</v>
      </c>
      <c r="H27" s="14">
        <v>54069</v>
      </c>
    </row>
    <row r="28" spans="1:8" ht="14.25">
      <c r="A28" s="13" t="s">
        <v>95</v>
      </c>
      <c r="B28" s="23" t="s">
        <v>82</v>
      </c>
      <c r="C28" s="23" t="s">
        <v>7</v>
      </c>
      <c r="D28" s="23" t="s">
        <v>19</v>
      </c>
      <c r="E28" s="23" t="s">
        <v>89</v>
      </c>
      <c r="F28" s="23" t="s">
        <v>72</v>
      </c>
      <c r="G28" s="14">
        <v>0</v>
      </c>
      <c r="H28" s="14">
        <v>0</v>
      </c>
    </row>
    <row r="29" spans="1:8" ht="28.5">
      <c r="A29" s="13" t="s">
        <v>96</v>
      </c>
      <c r="B29" s="23" t="s">
        <v>82</v>
      </c>
      <c r="C29" s="23" t="s">
        <v>7</v>
      </c>
      <c r="D29" s="23" t="s">
        <v>74</v>
      </c>
      <c r="E29" s="23"/>
      <c r="F29" s="23"/>
      <c r="G29" s="14">
        <f>SUM(G30)</f>
        <v>1297407.1599999999</v>
      </c>
      <c r="H29" s="14">
        <f>SUM(H30)</f>
        <v>1289429.58</v>
      </c>
    </row>
    <row r="30" spans="1:8" ht="32.25" customHeight="1">
      <c r="A30" s="13" t="s">
        <v>97</v>
      </c>
      <c r="B30" s="23" t="s">
        <v>82</v>
      </c>
      <c r="C30" s="23" t="s">
        <v>7</v>
      </c>
      <c r="D30" s="23" t="s">
        <v>74</v>
      </c>
      <c r="E30" s="23" t="s">
        <v>98</v>
      </c>
      <c r="F30" s="23"/>
      <c r="G30" s="14">
        <f>SUM(G31)</f>
        <v>1297407.1599999999</v>
      </c>
      <c r="H30" s="14">
        <f>SUM(H31)</f>
        <v>1289429.58</v>
      </c>
    </row>
    <row r="31" spans="1:8" ht="14.25">
      <c r="A31" s="13" t="s">
        <v>99</v>
      </c>
      <c r="B31" s="23" t="s">
        <v>82</v>
      </c>
      <c r="C31" s="23" t="s">
        <v>7</v>
      </c>
      <c r="D31" s="23" t="s">
        <v>74</v>
      </c>
      <c r="E31" s="23" t="s">
        <v>98</v>
      </c>
      <c r="F31" s="23" t="s">
        <v>100</v>
      </c>
      <c r="G31" s="14">
        <v>1297407.1599999999</v>
      </c>
      <c r="H31" s="14">
        <v>1289429.58</v>
      </c>
    </row>
    <row r="32" spans="1:8" ht="15">
      <c r="A32" s="11" t="s">
        <v>101</v>
      </c>
      <c r="B32" s="23" t="s">
        <v>82</v>
      </c>
      <c r="C32" s="21" t="s">
        <v>7</v>
      </c>
      <c r="D32" s="21" t="s">
        <v>26</v>
      </c>
      <c r="E32" s="21"/>
      <c r="F32" s="21"/>
      <c r="G32" s="10">
        <f>SUM(G33)</f>
        <v>0</v>
      </c>
      <c r="H32" s="10">
        <f>SUM(H33)</f>
        <v>0</v>
      </c>
    </row>
    <row r="33" spans="1:8" ht="30">
      <c r="A33" s="11" t="s">
        <v>85</v>
      </c>
      <c r="B33" s="23" t="s">
        <v>82</v>
      </c>
      <c r="C33" s="22" t="s">
        <v>7</v>
      </c>
      <c r="D33" s="22" t="s">
        <v>26</v>
      </c>
      <c r="E33" s="22" t="s">
        <v>86</v>
      </c>
      <c r="F33" s="22"/>
      <c r="G33" s="12">
        <f>SUM(G34)</f>
        <v>0</v>
      </c>
      <c r="H33" s="12">
        <f>SUM(H34)</f>
        <v>0</v>
      </c>
    </row>
    <row r="34" spans="1:8" ht="42.75">
      <c r="A34" s="13" t="s">
        <v>27</v>
      </c>
      <c r="B34" s="23" t="s">
        <v>82</v>
      </c>
      <c r="C34" s="23" t="s">
        <v>7</v>
      </c>
      <c r="D34" s="23" t="s">
        <v>26</v>
      </c>
      <c r="E34" s="24" t="s">
        <v>98</v>
      </c>
      <c r="F34" s="23"/>
      <c r="G34" s="14">
        <f>G35</f>
        <v>0</v>
      </c>
      <c r="H34" s="14">
        <f>H35</f>
        <v>0</v>
      </c>
    </row>
    <row r="35" spans="1:8" ht="14.25">
      <c r="A35" s="13" t="s">
        <v>28</v>
      </c>
      <c r="B35" s="23" t="s">
        <v>82</v>
      </c>
      <c r="C35" s="23" t="s">
        <v>7</v>
      </c>
      <c r="D35" s="23" t="s">
        <v>26</v>
      </c>
      <c r="E35" s="24" t="s">
        <v>102</v>
      </c>
      <c r="F35" s="23" t="s">
        <v>29</v>
      </c>
      <c r="G35" s="14">
        <v>0</v>
      </c>
      <c r="H35" s="14">
        <v>0</v>
      </c>
    </row>
    <row r="36" spans="1:8" ht="31.5" customHeight="1">
      <c r="A36" s="11" t="s">
        <v>30</v>
      </c>
      <c r="B36" s="21" t="s">
        <v>82</v>
      </c>
      <c r="C36" s="21" t="s">
        <v>7</v>
      </c>
      <c r="D36" s="21" t="s">
        <v>31</v>
      </c>
      <c r="E36" s="21"/>
      <c r="F36" s="21"/>
      <c r="G36" s="10">
        <f>G37</f>
        <v>1978359.33</v>
      </c>
      <c r="H36" s="10">
        <f>H37</f>
        <v>1771937.84</v>
      </c>
    </row>
    <row r="37" spans="1:8" ht="30">
      <c r="A37" s="11" t="s">
        <v>85</v>
      </c>
      <c r="B37" s="21" t="s">
        <v>82</v>
      </c>
      <c r="C37" s="21" t="s">
        <v>7</v>
      </c>
      <c r="D37" s="21" t="s">
        <v>31</v>
      </c>
      <c r="E37" s="21" t="s">
        <v>86</v>
      </c>
      <c r="F37" s="21"/>
      <c r="G37" s="10">
        <f>G38+G43+G41+G45</f>
        <v>1978359.33</v>
      </c>
      <c r="H37" s="10">
        <f>H38+H43+H41+H45</f>
        <v>1771937.84</v>
      </c>
    </row>
    <row r="38" spans="1:8" ht="135">
      <c r="A38" s="11" t="s">
        <v>103</v>
      </c>
      <c r="B38" s="21" t="s">
        <v>82</v>
      </c>
      <c r="C38" s="21" t="s">
        <v>7</v>
      </c>
      <c r="D38" s="21" t="s">
        <v>31</v>
      </c>
      <c r="E38" s="21" t="s">
        <v>104</v>
      </c>
      <c r="F38" s="21"/>
      <c r="G38" s="10">
        <f>SUM(G39:G40)</f>
        <v>285006</v>
      </c>
      <c r="H38" s="10">
        <f>SUM(H39:H40)</f>
        <v>213754.5</v>
      </c>
    </row>
    <row r="39" spans="1:8" ht="28.5">
      <c r="A39" s="13" t="s">
        <v>32</v>
      </c>
      <c r="B39" s="23" t="s">
        <v>82</v>
      </c>
      <c r="C39" s="23" t="s">
        <v>7</v>
      </c>
      <c r="D39" s="23" t="s">
        <v>31</v>
      </c>
      <c r="E39" s="23" t="s">
        <v>104</v>
      </c>
      <c r="F39" s="23" t="s">
        <v>33</v>
      </c>
      <c r="G39" s="14">
        <v>285006</v>
      </c>
      <c r="H39" s="14">
        <v>213754.5</v>
      </c>
    </row>
    <row r="40" spans="1:8" ht="15" customHeight="1">
      <c r="A40" s="13" t="s">
        <v>32</v>
      </c>
      <c r="B40" s="23" t="s">
        <v>82</v>
      </c>
      <c r="C40" s="23" t="s">
        <v>7</v>
      </c>
      <c r="D40" s="23" t="s">
        <v>31</v>
      </c>
      <c r="E40" s="23" t="s">
        <v>105</v>
      </c>
      <c r="F40" s="23" t="s">
        <v>33</v>
      </c>
      <c r="G40" s="14">
        <v>0</v>
      </c>
      <c r="H40" s="14">
        <v>0</v>
      </c>
    </row>
    <row r="41" spans="1:8" ht="16.5" customHeight="1">
      <c r="A41" s="11" t="s">
        <v>106</v>
      </c>
      <c r="B41" s="23" t="s">
        <v>82</v>
      </c>
      <c r="C41" s="23" t="s">
        <v>7</v>
      </c>
      <c r="D41" s="23" t="s">
        <v>31</v>
      </c>
      <c r="E41" s="23" t="s">
        <v>107</v>
      </c>
      <c r="F41" s="23" t="s">
        <v>17</v>
      </c>
      <c r="G41" s="14">
        <f>SUM(G42)</f>
        <v>310000</v>
      </c>
      <c r="H41" s="14">
        <f>SUM(H42)</f>
        <v>310000</v>
      </c>
    </row>
    <row r="42" spans="1:8" ht="33" customHeight="1">
      <c r="A42" s="13" t="s">
        <v>90</v>
      </c>
      <c r="B42" s="23" t="s">
        <v>82</v>
      </c>
      <c r="C42" s="23" t="s">
        <v>7</v>
      </c>
      <c r="D42" s="23" t="s">
        <v>31</v>
      </c>
      <c r="E42" s="23" t="s">
        <v>107</v>
      </c>
      <c r="F42" s="23" t="s">
        <v>17</v>
      </c>
      <c r="G42" s="14">
        <v>310000</v>
      </c>
      <c r="H42" s="14">
        <v>310000</v>
      </c>
    </row>
    <row r="43" spans="1:8" ht="87.75" customHeight="1">
      <c r="A43" s="11" t="s">
        <v>108</v>
      </c>
      <c r="B43" s="21" t="s">
        <v>82</v>
      </c>
      <c r="C43" s="21" t="s">
        <v>7</v>
      </c>
      <c r="D43" s="21" t="s">
        <v>31</v>
      </c>
      <c r="E43" s="21" t="s">
        <v>109</v>
      </c>
      <c r="F43" s="21"/>
      <c r="G43" s="10">
        <f>G44</f>
        <v>3044</v>
      </c>
      <c r="H43" s="10">
        <f>H44</f>
        <v>3044</v>
      </c>
    </row>
    <row r="44" spans="1:8" ht="57">
      <c r="A44" s="13" t="s">
        <v>90</v>
      </c>
      <c r="B44" s="23" t="s">
        <v>82</v>
      </c>
      <c r="C44" s="23" t="s">
        <v>7</v>
      </c>
      <c r="D44" s="23" t="s">
        <v>31</v>
      </c>
      <c r="E44" s="23" t="s">
        <v>109</v>
      </c>
      <c r="F44" s="23" t="s">
        <v>17</v>
      </c>
      <c r="G44" s="14">
        <v>3044</v>
      </c>
      <c r="H44" s="14">
        <v>3044</v>
      </c>
    </row>
    <row r="45" spans="1:8" ht="60">
      <c r="A45" s="11" t="s">
        <v>110</v>
      </c>
      <c r="B45" s="21" t="s">
        <v>82</v>
      </c>
      <c r="C45" s="21" t="s">
        <v>7</v>
      </c>
      <c r="D45" s="21" t="s">
        <v>31</v>
      </c>
      <c r="E45" s="21" t="s">
        <v>89</v>
      </c>
      <c r="F45" s="21"/>
      <c r="G45" s="10">
        <f>G46</f>
        <v>1380309.33</v>
      </c>
      <c r="H45" s="10">
        <f>H46</f>
        <v>1245139.3400000001</v>
      </c>
    </row>
    <row r="46" spans="1:8" ht="57">
      <c r="A46" s="13" t="s">
        <v>90</v>
      </c>
      <c r="B46" s="23" t="s">
        <v>82</v>
      </c>
      <c r="C46" s="23" t="s">
        <v>7</v>
      </c>
      <c r="D46" s="23" t="s">
        <v>31</v>
      </c>
      <c r="E46" s="23" t="s">
        <v>89</v>
      </c>
      <c r="F46" s="23" t="s">
        <v>17</v>
      </c>
      <c r="G46" s="14">
        <v>1380309.33</v>
      </c>
      <c r="H46" s="14">
        <v>1245139.3400000001</v>
      </c>
    </row>
    <row r="47" spans="1:8" ht="15">
      <c r="A47" s="11" t="s">
        <v>34</v>
      </c>
      <c r="B47" s="21" t="s">
        <v>82</v>
      </c>
      <c r="C47" s="21" t="s">
        <v>9</v>
      </c>
      <c r="D47" s="21" t="s">
        <v>8</v>
      </c>
      <c r="E47" s="21"/>
      <c r="F47" s="21"/>
      <c r="G47" s="10">
        <f t="shared" ref="G47:H49" si="0">G48</f>
        <v>790789</v>
      </c>
      <c r="H47" s="10">
        <f t="shared" si="0"/>
        <v>579308.6100000001</v>
      </c>
    </row>
    <row r="48" spans="1:8" ht="30">
      <c r="A48" s="11" t="s">
        <v>35</v>
      </c>
      <c r="B48" s="21" t="s">
        <v>82</v>
      </c>
      <c r="C48" s="21" t="s">
        <v>9</v>
      </c>
      <c r="D48" s="21" t="s">
        <v>16</v>
      </c>
      <c r="E48" s="21"/>
      <c r="F48" s="21"/>
      <c r="G48" s="10">
        <f t="shared" si="0"/>
        <v>790789</v>
      </c>
      <c r="H48" s="10">
        <f t="shared" si="0"/>
        <v>579308.6100000001</v>
      </c>
    </row>
    <row r="49" spans="1:8" ht="30">
      <c r="A49" s="11" t="s">
        <v>85</v>
      </c>
      <c r="B49" s="21" t="s">
        <v>82</v>
      </c>
      <c r="C49" s="21" t="s">
        <v>9</v>
      </c>
      <c r="D49" s="21" t="s">
        <v>16</v>
      </c>
      <c r="E49" s="21" t="s">
        <v>86</v>
      </c>
      <c r="F49" s="21"/>
      <c r="G49" s="10">
        <f t="shared" si="0"/>
        <v>790789</v>
      </c>
      <c r="H49" s="10">
        <f t="shared" si="0"/>
        <v>579308.6100000001</v>
      </c>
    </row>
    <row r="50" spans="1:8" ht="76.5" customHeight="1">
      <c r="A50" s="11" t="s">
        <v>111</v>
      </c>
      <c r="B50" s="21" t="s">
        <v>82</v>
      </c>
      <c r="C50" s="21" t="s">
        <v>9</v>
      </c>
      <c r="D50" s="21" t="s">
        <v>16</v>
      </c>
      <c r="E50" s="21" t="s">
        <v>112</v>
      </c>
      <c r="F50" s="21"/>
      <c r="G50" s="10">
        <f>G51+G52+G53+G54+G55</f>
        <v>790789</v>
      </c>
      <c r="H50" s="10">
        <f>H51+H52+H53+H54+H55</f>
        <v>579308.6100000001</v>
      </c>
    </row>
    <row r="51" spans="1:8" ht="18.600000000000001" customHeight="1">
      <c r="A51" s="13" t="s">
        <v>12</v>
      </c>
      <c r="B51" s="23" t="s">
        <v>82</v>
      </c>
      <c r="C51" s="23" t="s">
        <v>9</v>
      </c>
      <c r="D51" s="23" t="s">
        <v>16</v>
      </c>
      <c r="E51" s="23" t="s">
        <v>112</v>
      </c>
      <c r="F51" s="23" t="s">
        <v>13</v>
      </c>
      <c r="G51" s="14">
        <v>594576</v>
      </c>
      <c r="H51" s="14">
        <v>439693.64</v>
      </c>
    </row>
    <row r="52" spans="1:8" ht="85.5">
      <c r="A52" s="13" t="s">
        <v>88</v>
      </c>
      <c r="B52" s="23" t="s">
        <v>82</v>
      </c>
      <c r="C52" s="23" t="s">
        <v>9</v>
      </c>
      <c r="D52" s="23" t="s">
        <v>16</v>
      </c>
      <c r="E52" s="23" t="s">
        <v>112</v>
      </c>
      <c r="F52" s="23" t="s">
        <v>14</v>
      </c>
      <c r="G52" s="14">
        <v>179562</v>
      </c>
      <c r="H52" s="14">
        <v>130371.52</v>
      </c>
    </row>
    <row r="53" spans="1:8" ht="42.75">
      <c r="A53" s="13" t="s">
        <v>93</v>
      </c>
      <c r="B53" s="23" t="s">
        <v>82</v>
      </c>
      <c r="C53" s="23" t="s">
        <v>9</v>
      </c>
      <c r="D53" s="23" t="s">
        <v>16</v>
      </c>
      <c r="E53" s="23" t="s">
        <v>112</v>
      </c>
      <c r="F53" s="23" t="s">
        <v>22</v>
      </c>
      <c r="G53" s="14">
        <v>7320</v>
      </c>
      <c r="H53" s="14">
        <v>4280</v>
      </c>
    </row>
    <row r="54" spans="1:8" ht="57">
      <c r="A54" s="13" t="s">
        <v>90</v>
      </c>
      <c r="B54" s="23" t="s">
        <v>82</v>
      </c>
      <c r="C54" s="23" t="s">
        <v>9</v>
      </c>
      <c r="D54" s="23" t="s">
        <v>16</v>
      </c>
      <c r="E54" s="23" t="s">
        <v>112</v>
      </c>
      <c r="F54" s="23" t="s">
        <v>17</v>
      </c>
      <c r="G54" s="14">
        <v>3504</v>
      </c>
      <c r="H54" s="14">
        <v>1493.79</v>
      </c>
    </row>
    <row r="55" spans="1:8" ht="28.5">
      <c r="A55" s="13" t="s">
        <v>67</v>
      </c>
      <c r="B55" s="23" t="s">
        <v>82</v>
      </c>
      <c r="C55" s="23" t="s">
        <v>9</v>
      </c>
      <c r="D55" s="23" t="s">
        <v>16</v>
      </c>
      <c r="E55" s="23" t="s">
        <v>112</v>
      </c>
      <c r="F55" s="23" t="s">
        <v>68</v>
      </c>
      <c r="G55" s="14">
        <v>5827</v>
      </c>
      <c r="H55" s="14">
        <v>3469.66</v>
      </c>
    </row>
    <row r="56" spans="1:8" ht="31.5" customHeight="1">
      <c r="A56" s="11" t="s">
        <v>36</v>
      </c>
      <c r="B56" s="21" t="s">
        <v>82</v>
      </c>
      <c r="C56" s="21" t="s">
        <v>16</v>
      </c>
      <c r="D56" s="21" t="s">
        <v>8</v>
      </c>
      <c r="E56" s="21"/>
      <c r="F56" s="21"/>
      <c r="G56" s="10">
        <f>G57+G60</f>
        <v>5620440.2200000007</v>
      </c>
      <c r="H56" s="10">
        <f>H57+H60</f>
        <v>3759565.95</v>
      </c>
    </row>
    <row r="57" spans="1:8" ht="30">
      <c r="A57" s="11" t="s">
        <v>85</v>
      </c>
      <c r="B57" s="21" t="s">
        <v>82</v>
      </c>
      <c r="C57" s="21" t="s">
        <v>16</v>
      </c>
      <c r="D57" s="21" t="s">
        <v>37</v>
      </c>
      <c r="E57" s="21" t="s">
        <v>86</v>
      </c>
      <c r="F57" s="21"/>
      <c r="G57" s="10">
        <f>SUM(G58)</f>
        <v>1399500</v>
      </c>
      <c r="H57" s="10">
        <f>SUM(H58)</f>
        <v>1146450</v>
      </c>
    </row>
    <row r="58" spans="1:8" ht="60">
      <c r="A58" s="11" t="s">
        <v>113</v>
      </c>
      <c r="B58" s="21" t="s">
        <v>82</v>
      </c>
      <c r="C58" s="21" t="s">
        <v>16</v>
      </c>
      <c r="D58" s="21" t="s">
        <v>37</v>
      </c>
      <c r="E58" s="21" t="s">
        <v>114</v>
      </c>
      <c r="F58" s="21"/>
      <c r="G58" s="10">
        <f>SUM(G59)</f>
        <v>1399500</v>
      </c>
      <c r="H58" s="10">
        <f>SUM(H59)</f>
        <v>1146450</v>
      </c>
    </row>
    <row r="59" spans="1:8" ht="58.5" customHeight="1">
      <c r="A59" s="13" t="s">
        <v>90</v>
      </c>
      <c r="B59" s="23" t="s">
        <v>82</v>
      </c>
      <c r="C59" s="23" t="s">
        <v>16</v>
      </c>
      <c r="D59" s="23" t="s">
        <v>37</v>
      </c>
      <c r="E59" s="23" t="s">
        <v>114</v>
      </c>
      <c r="F59" s="23" t="s">
        <v>17</v>
      </c>
      <c r="G59" s="14">
        <v>1399500</v>
      </c>
      <c r="H59" s="14">
        <v>1146450</v>
      </c>
    </row>
    <row r="60" spans="1:8" ht="30">
      <c r="A60" s="11" t="s">
        <v>38</v>
      </c>
      <c r="B60" s="21" t="s">
        <v>82</v>
      </c>
      <c r="C60" s="21" t="s">
        <v>16</v>
      </c>
      <c r="D60" s="21" t="s">
        <v>39</v>
      </c>
      <c r="E60" s="21"/>
      <c r="F60" s="21"/>
      <c r="G60" s="10">
        <f>G61</f>
        <v>4220940.2200000007</v>
      </c>
      <c r="H60" s="10">
        <f>H61</f>
        <v>2613115.9500000002</v>
      </c>
    </row>
    <row r="61" spans="1:8" ht="30">
      <c r="A61" s="11" t="s">
        <v>85</v>
      </c>
      <c r="B61" s="21" t="s">
        <v>82</v>
      </c>
      <c r="C61" s="21" t="s">
        <v>16</v>
      </c>
      <c r="D61" s="21" t="s">
        <v>39</v>
      </c>
      <c r="E61" s="21" t="s">
        <v>86</v>
      </c>
      <c r="F61" s="21"/>
      <c r="G61" s="10">
        <f>SUM(G65+G62+G67)</f>
        <v>4220940.2200000007</v>
      </c>
      <c r="H61" s="10">
        <f>SUM(H65+H62+H67)</f>
        <v>2613115.9500000002</v>
      </c>
    </row>
    <row r="62" spans="1:8" ht="18" customHeight="1">
      <c r="A62" s="11" t="s">
        <v>40</v>
      </c>
      <c r="B62" s="21" t="s">
        <v>82</v>
      </c>
      <c r="C62" s="21" t="s">
        <v>16</v>
      </c>
      <c r="D62" s="21" t="s">
        <v>39</v>
      </c>
      <c r="E62" s="21" t="s">
        <v>115</v>
      </c>
      <c r="F62" s="21"/>
      <c r="G62" s="10">
        <f>G63+G64</f>
        <v>2797324.22</v>
      </c>
      <c r="H62" s="10">
        <f>H63+H64</f>
        <v>1574339.9500000002</v>
      </c>
    </row>
    <row r="63" spans="1:8" ht="18" customHeight="1">
      <c r="A63" s="13" t="s">
        <v>90</v>
      </c>
      <c r="B63" s="23" t="s">
        <v>82</v>
      </c>
      <c r="C63" s="23" t="s">
        <v>16</v>
      </c>
      <c r="D63" s="23" t="s">
        <v>39</v>
      </c>
      <c r="E63" s="23" t="s">
        <v>115</v>
      </c>
      <c r="F63" s="23" t="s">
        <v>17</v>
      </c>
      <c r="G63" s="14">
        <v>2669864</v>
      </c>
      <c r="H63" s="14">
        <v>1513699.11</v>
      </c>
    </row>
    <row r="64" spans="1:8" ht="28.5">
      <c r="A64" s="13" t="s">
        <v>67</v>
      </c>
      <c r="B64" s="23" t="s">
        <v>82</v>
      </c>
      <c r="C64" s="23" t="s">
        <v>16</v>
      </c>
      <c r="D64" s="23" t="s">
        <v>39</v>
      </c>
      <c r="E64" s="23" t="s">
        <v>115</v>
      </c>
      <c r="F64" s="23" t="s">
        <v>68</v>
      </c>
      <c r="G64" s="14">
        <v>127460.22</v>
      </c>
      <c r="H64" s="14">
        <v>60640.84</v>
      </c>
    </row>
    <row r="65" spans="1:8" ht="102.75" customHeight="1">
      <c r="A65" s="11" t="s">
        <v>116</v>
      </c>
      <c r="B65" s="23" t="s">
        <v>82</v>
      </c>
      <c r="C65" s="23" t="s">
        <v>16</v>
      </c>
      <c r="D65" s="23" t="s">
        <v>39</v>
      </c>
      <c r="E65" s="23" t="s">
        <v>117</v>
      </c>
      <c r="F65" s="23"/>
      <c r="G65" s="14">
        <f>SUM(G66)</f>
        <v>923616</v>
      </c>
      <c r="H65" s="14">
        <f>SUM(H66)</f>
        <v>538776</v>
      </c>
    </row>
    <row r="66" spans="1:8" ht="57">
      <c r="A66" s="13" t="s">
        <v>90</v>
      </c>
      <c r="B66" s="23" t="s">
        <v>82</v>
      </c>
      <c r="C66" s="23" t="s">
        <v>16</v>
      </c>
      <c r="D66" s="23" t="s">
        <v>39</v>
      </c>
      <c r="E66" s="23" t="s">
        <v>117</v>
      </c>
      <c r="F66" s="23" t="s">
        <v>17</v>
      </c>
      <c r="G66" s="14">
        <v>923616</v>
      </c>
      <c r="H66" s="14">
        <v>538776</v>
      </c>
    </row>
    <row r="67" spans="1:8" ht="57">
      <c r="A67" s="13" t="s">
        <v>118</v>
      </c>
      <c r="B67" s="23" t="s">
        <v>82</v>
      </c>
      <c r="C67" s="23" t="s">
        <v>16</v>
      </c>
      <c r="D67" s="23" t="s">
        <v>39</v>
      </c>
      <c r="E67" s="23" t="s">
        <v>119</v>
      </c>
      <c r="F67" s="23"/>
      <c r="G67" s="14">
        <f>SUM(G68)</f>
        <v>500000</v>
      </c>
      <c r="H67" s="14">
        <f>SUM(H68)</f>
        <v>500000</v>
      </c>
    </row>
    <row r="68" spans="1:8" ht="57">
      <c r="A68" s="13" t="s">
        <v>90</v>
      </c>
      <c r="B68" s="23" t="s">
        <v>82</v>
      </c>
      <c r="C68" s="23" t="s">
        <v>16</v>
      </c>
      <c r="D68" s="23" t="s">
        <v>39</v>
      </c>
      <c r="E68" s="23" t="s">
        <v>119</v>
      </c>
      <c r="F68" s="23" t="s">
        <v>17</v>
      </c>
      <c r="G68" s="14">
        <v>500000</v>
      </c>
      <c r="H68" s="14">
        <v>500000</v>
      </c>
    </row>
    <row r="69" spans="1:8" ht="15">
      <c r="A69" s="11" t="s">
        <v>41</v>
      </c>
      <c r="B69" s="21" t="s">
        <v>82</v>
      </c>
      <c r="C69" s="21" t="s">
        <v>19</v>
      </c>
      <c r="D69" s="21" t="s">
        <v>8</v>
      </c>
      <c r="E69" s="21"/>
      <c r="F69" s="21"/>
      <c r="G69" s="10">
        <f>G70+G78</f>
        <v>43392340.579999998</v>
      </c>
      <c r="H69" s="10">
        <f>H70+H78</f>
        <v>32337231.91</v>
      </c>
    </row>
    <row r="70" spans="1:8" ht="30.75" customHeight="1">
      <c r="A70" s="11" t="s">
        <v>42</v>
      </c>
      <c r="B70" s="21" t="s">
        <v>82</v>
      </c>
      <c r="C70" s="21" t="s">
        <v>19</v>
      </c>
      <c r="D70" s="21" t="s">
        <v>37</v>
      </c>
      <c r="E70" s="21"/>
      <c r="F70" s="21"/>
      <c r="G70" s="10">
        <f>G71</f>
        <v>42892340.579999998</v>
      </c>
      <c r="H70" s="10">
        <f>H71</f>
        <v>32109831.91</v>
      </c>
    </row>
    <row r="71" spans="1:8" ht="30">
      <c r="A71" s="11" t="s">
        <v>85</v>
      </c>
      <c r="B71" s="21" t="s">
        <v>82</v>
      </c>
      <c r="C71" s="21" t="s">
        <v>19</v>
      </c>
      <c r="D71" s="21" t="s">
        <v>37</v>
      </c>
      <c r="E71" s="21" t="s">
        <v>86</v>
      </c>
      <c r="F71" s="21"/>
      <c r="G71" s="10">
        <f>G72+G75</f>
        <v>42892340.579999998</v>
      </c>
      <c r="H71" s="10">
        <f>H72+H75</f>
        <v>32109831.91</v>
      </c>
    </row>
    <row r="72" spans="1:8" ht="133.5" customHeight="1">
      <c r="A72" s="11" t="s">
        <v>43</v>
      </c>
      <c r="B72" s="21" t="s">
        <v>82</v>
      </c>
      <c r="C72" s="21" t="s">
        <v>19</v>
      </c>
      <c r="D72" s="21" t="s">
        <v>37</v>
      </c>
      <c r="E72" s="21" t="s">
        <v>120</v>
      </c>
      <c r="F72" s="21"/>
      <c r="G72" s="10">
        <f>G73+G74</f>
        <v>23892340.579999998</v>
      </c>
      <c r="H72" s="10">
        <f>H73+H74</f>
        <v>17723827.949999999</v>
      </c>
    </row>
    <row r="73" spans="1:8" ht="57">
      <c r="A73" s="13" t="s">
        <v>90</v>
      </c>
      <c r="B73" s="23" t="s">
        <v>82</v>
      </c>
      <c r="C73" s="23" t="s">
        <v>19</v>
      </c>
      <c r="D73" s="23" t="s">
        <v>37</v>
      </c>
      <c r="E73" s="23" t="s">
        <v>120</v>
      </c>
      <c r="F73" s="23" t="s">
        <v>17</v>
      </c>
      <c r="G73" s="14">
        <v>23507272.079999998</v>
      </c>
      <c r="H73" s="14">
        <v>17338759.449999999</v>
      </c>
    </row>
    <row r="74" spans="1:8" ht="71.25">
      <c r="A74" s="13" t="s">
        <v>121</v>
      </c>
      <c r="B74" s="23" t="s">
        <v>82</v>
      </c>
      <c r="C74" s="23" t="s">
        <v>19</v>
      </c>
      <c r="D74" s="23" t="s">
        <v>37</v>
      </c>
      <c r="E74" s="23" t="s">
        <v>120</v>
      </c>
      <c r="F74" s="23" t="s">
        <v>77</v>
      </c>
      <c r="G74" s="14">
        <v>385068.5</v>
      </c>
      <c r="H74" s="14">
        <v>385068.5</v>
      </c>
    </row>
    <row r="75" spans="1:8" ht="16.899999999999999" customHeight="1">
      <c r="A75" s="11" t="s">
        <v>44</v>
      </c>
      <c r="B75" s="21" t="s">
        <v>82</v>
      </c>
      <c r="C75" s="21" t="s">
        <v>19</v>
      </c>
      <c r="D75" s="21" t="s">
        <v>37</v>
      </c>
      <c r="E75" s="21" t="s">
        <v>122</v>
      </c>
      <c r="F75" s="21"/>
      <c r="G75" s="10">
        <f>G76+G77</f>
        <v>19000000</v>
      </c>
      <c r="H75" s="10">
        <f>H76+H77</f>
        <v>14386003.960000001</v>
      </c>
    </row>
    <row r="76" spans="1:8" ht="57">
      <c r="A76" s="13" t="s">
        <v>90</v>
      </c>
      <c r="B76" s="23" t="s">
        <v>82</v>
      </c>
      <c r="C76" s="23" t="s">
        <v>19</v>
      </c>
      <c r="D76" s="23" t="s">
        <v>37</v>
      </c>
      <c r="E76" s="23" t="s">
        <v>122</v>
      </c>
      <c r="F76" s="23" t="s">
        <v>17</v>
      </c>
      <c r="G76" s="14">
        <v>18940000</v>
      </c>
      <c r="H76" s="14">
        <v>14326003.960000001</v>
      </c>
    </row>
    <row r="77" spans="1:8" ht="71.25">
      <c r="A77" s="13" t="s">
        <v>121</v>
      </c>
      <c r="B77" s="23" t="s">
        <v>82</v>
      </c>
      <c r="C77" s="23" t="s">
        <v>19</v>
      </c>
      <c r="D77" s="23" t="s">
        <v>37</v>
      </c>
      <c r="E77" s="23" t="s">
        <v>122</v>
      </c>
      <c r="F77" s="23" t="s">
        <v>77</v>
      </c>
      <c r="G77" s="14">
        <v>60000</v>
      </c>
      <c r="H77" s="14">
        <v>60000</v>
      </c>
    </row>
    <row r="78" spans="1:8" ht="30">
      <c r="A78" s="11" t="s">
        <v>123</v>
      </c>
      <c r="B78" s="21" t="s">
        <v>82</v>
      </c>
      <c r="C78" s="21" t="s">
        <v>19</v>
      </c>
      <c r="D78" s="21" t="s">
        <v>45</v>
      </c>
      <c r="E78" s="21"/>
      <c r="F78" s="21"/>
      <c r="G78" s="10">
        <f>G79</f>
        <v>500000</v>
      </c>
      <c r="H78" s="10">
        <f>H79</f>
        <v>227400</v>
      </c>
    </row>
    <row r="79" spans="1:8" ht="30">
      <c r="A79" s="11" t="s">
        <v>85</v>
      </c>
      <c r="B79" s="21" t="s">
        <v>82</v>
      </c>
      <c r="C79" s="21" t="s">
        <v>19</v>
      </c>
      <c r="D79" s="21" t="s">
        <v>45</v>
      </c>
      <c r="E79" s="21" t="s">
        <v>86</v>
      </c>
      <c r="F79" s="21"/>
      <c r="G79" s="10">
        <f>G80+G82</f>
        <v>500000</v>
      </c>
      <c r="H79" s="10">
        <f>H80+H82</f>
        <v>227400</v>
      </c>
    </row>
    <row r="80" spans="1:8" ht="15.6" customHeight="1">
      <c r="A80" s="11" t="s">
        <v>46</v>
      </c>
      <c r="B80" s="21" t="s">
        <v>82</v>
      </c>
      <c r="C80" s="21" t="s">
        <v>19</v>
      </c>
      <c r="D80" s="21" t="s">
        <v>45</v>
      </c>
      <c r="E80" s="21" t="s">
        <v>124</v>
      </c>
      <c r="F80" s="21"/>
      <c r="G80" s="10">
        <f>G81</f>
        <v>400000</v>
      </c>
      <c r="H80" s="10">
        <f>H81</f>
        <v>220400</v>
      </c>
    </row>
    <row r="81" spans="1:8" ht="57">
      <c r="A81" s="13" t="s">
        <v>90</v>
      </c>
      <c r="B81" s="23" t="s">
        <v>82</v>
      </c>
      <c r="C81" s="23" t="s">
        <v>19</v>
      </c>
      <c r="D81" s="23" t="s">
        <v>45</v>
      </c>
      <c r="E81" s="23" t="s">
        <v>124</v>
      </c>
      <c r="F81" s="23" t="s">
        <v>17</v>
      </c>
      <c r="G81" s="14">
        <v>400000</v>
      </c>
      <c r="H81" s="14">
        <v>220400</v>
      </c>
    </row>
    <row r="82" spans="1:8" ht="90.75" customHeight="1">
      <c r="A82" s="11" t="s">
        <v>47</v>
      </c>
      <c r="B82" s="21" t="s">
        <v>82</v>
      </c>
      <c r="C82" s="21" t="s">
        <v>19</v>
      </c>
      <c r="D82" s="21" t="s">
        <v>45</v>
      </c>
      <c r="E82" s="21" t="s">
        <v>125</v>
      </c>
      <c r="F82" s="21"/>
      <c r="G82" s="10">
        <f>G83</f>
        <v>100000</v>
      </c>
      <c r="H82" s="10">
        <f>H83</f>
        <v>7000</v>
      </c>
    </row>
    <row r="83" spans="1:8" ht="57">
      <c r="A83" s="13" t="s">
        <v>90</v>
      </c>
      <c r="B83" s="23" t="s">
        <v>82</v>
      </c>
      <c r="C83" s="23" t="s">
        <v>19</v>
      </c>
      <c r="D83" s="23" t="s">
        <v>45</v>
      </c>
      <c r="E83" s="23" t="s">
        <v>125</v>
      </c>
      <c r="F83" s="23" t="s">
        <v>17</v>
      </c>
      <c r="G83" s="14">
        <v>100000</v>
      </c>
      <c r="H83" s="14">
        <v>7000</v>
      </c>
    </row>
    <row r="84" spans="1:8" ht="30">
      <c r="A84" s="11" t="s">
        <v>48</v>
      </c>
      <c r="B84" s="21" t="s">
        <v>82</v>
      </c>
      <c r="C84" s="21" t="s">
        <v>49</v>
      </c>
      <c r="D84" s="21" t="s">
        <v>8</v>
      </c>
      <c r="E84" s="21"/>
      <c r="F84" s="21"/>
      <c r="G84" s="10">
        <f>G85+G89+G96</f>
        <v>86704445.75</v>
      </c>
      <c r="H84" s="10">
        <f>H85+H89+H96</f>
        <v>35347517.289999999</v>
      </c>
    </row>
    <row r="85" spans="1:8" ht="18.600000000000001" customHeight="1">
      <c r="A85" s="11" t="s">
        <v>50</v>
      </c>
      <c r="B85" s="21" t="s">
        <v>82</v>
      </c>
      <c r="C85" s="21" t="s">
        <v>49</v>
      </c>
      <c r="D85" s="21" t="s">
        <v>7</v>
      </c>
      <c r="E85" s="21"/>
      <c r="F85" s="21"/>
      <c r="G85" s="10">
        <f>G87</f>
        <v>15600</v>
      </c>
      <c r="H85" s="10">
        <f>H87</f>
        <v>4545.3599999999997</v>
      </c>
    </row>
    <row r="86" spans="1:8" ht="30">
      <c r="A86" s="11" t="s">
        <v>85</v>
      </c>
      <c r="B86" s="21" t="s">
        <v>82</v>
      </c>
      <c r="C86" s="21" t="s">
        <v>49</v>
      </c>
      <c r="D86" s="21" t="s">
        <v>7</v>
      </c>
      <c r="E86" s="21" t="s">
        <v>86</v>
      </c>
      <c r="F86" s="21"/>
      <c r="G86" s="10">
        <f>SUM(G87)</f>
        <v>15600</v>
      </c>
      <c r="H86" s="10">
        <f>SUM(H87)</f>
        <v>4545.3599999999997</v>
      </c>
    </row>
    <row r="87" spans="1:8" ht="219.75" customHeight="1">
      <c r="A87" s="16" t="s">
        <v>126</v>
      </c>
      <c r="B87" s="25">
        <v>906</v>
      </c>
      <c r="C87" s="21" t="s">
        <v>49</v>
      </c>
      <c r="D87" s="21" t="s">
        <v>7</v>
      </c>
      <c r="E87" s="21" t="s">
        <v>127</v>
      </c>
      <c r="F87" s="21"/>
      <c r="G87" s="10">
        <f>G88</f>
        <v>15600</v>
      </c>
      <c r="H87" s="10">
        <f>H88</f>
        <v>4545.3599999999997</v>
      </c>
    </row>
    <row r="88" spans="1:8" ht="57">
      <c r="A88" s="13" t="s">
        <v>90</v>
      </c>
      <c r="B88" s="23" t="s">
        <v>82</v>
      </c>
      <c r="C88" s="23" t="s">
        <v>49</v>
      </c>
      <c r="D88" s="23" t="s">
        <v>7</v>
      </c>
      <c r="E88" s="23" t="s">
        <v>127</v>
      </c>
      <c r="F88" s="23" t="s">
        <v>17</v>
      </c>
      <c r="G88" s="14">
        <v>15600</v>
      </c>
      <c r="H88" s="14">
        <v>4545.3599999999997</v>
      </c>
    </row>
    <row r="89" spans="1:8" ht="19.5" customHeight="1">
      <c r="A89" s="11" t="s">
        <v>51</v>
      </c>
      <c r="B89" s="21" t="s">
        <v>82</v>
      </c>
      <c r="C89" s="21" t="s">
        <v>49</v>
      </c>
      <c r="D89" s="21" t="s">
        <v>9</v>
      </c>
      <c r="E89" s="21"/>
      <c r="F89" s="21"/>
      <c r="G89" s="10">
        <f>G90</f>
        <v>4035074.2</v>
      </c>
      <c r="H89" s="10">
        <f>H90</f>
        <v>1794089.92</v>
      </c>
    </row>
    <row r="90" spans="1:8" ht="30">
      <c r="A90" s="11" t="s">
        <v>85</v>
      </c>
      <c r="B90" s="21" t="s">
        <v>82</v>
      </c>
      <c r="C90" s="21" t="s">
        <v>49</v>
      </c>
      <c r="D90" s="21" t="s">
        <v>9</v>
      </c>
      <c r="E90" s="21" t="s">
        <v>86</v>
      </c>
      <c r="F90" s="21"/>
      <c r="G90" s="10">
        <f>G93+G91</f>
        <v>4035074.2</v>
      </c>
      <c r="H90" s="10">
        <f>H93+H91</f>
        <v>1794089.92</v>
      </c>
    </row>
    <row r="91" spans="1:8" ht="150">
      <c r="A91" s="11" t="s">
        <v>131</v>
      </c>
      <c r="B91" s="21" t="s">
        <v>82</v>
      </c>
      <c r="C91" s="21" t="s">
        <v>49</v>
      </c>
      <c r="D91" s="21" t="s">
        <v>9</v>
      </c>
      <c r="E91" s="21" t="s">
        <v>132</v>
      </c>
      <c r="F91" s="21"/>
      <c r="G91" s="10">
        <f>G92</f>
        <v>1322924.2</v>
      </c>
      <c r="H91" s="10">
        <f>H92</f>
        <v>1066459.2</v>
      </c>
    </row>
    <row r="92" spans="1:8" ht="57">
      <c r="A92" s="13" t="s">
        <v>90</v>
      </c>
      <c r="B92" s="23" t="s">
        <v>82</v>
      </c>
      <c r="C92" s="23" t="s">
        <v>49</v>
      </c>
      <c r="D92" s="23" t="s">
        <v>9</v>
      </c>
      <c r="E92" s="23" t="s">
        <v>132</v>
      </c>
      <c r="F92" s="23" t="s">
        <v>17</v>
      </c>
      <c r="G92" s="14">
        <v>1322924.2</v>
      </c>
      <c r="H92" s="14">
        <v>1066459.2</v>
      </c>
    </row>
    <row r="93" spans="1:8" ht="161.25" customHeight="1">
      <c r="A93" s="16" t="s">
        <v>128</v>
      </c>
      <c r="B93" s="25">
        <v>906</v>
      </c>
      <c r="C93" s="21" t="s">
        <v>49</v>
      </c>
      <c r="D93" s="21" t="s">
        <v>9</v>
      </c>
      <c r="E93" s="21" t="s">
        <v>129</v>
      </c>
      <c r="F93" s="21"/>
      <c r="G93" s="10">
        <f>G94+G95</f>
        <v>2712150</v>
      </c>
      <c r="H93" s="10">
        <f>H94+H95</f>
        <v>727630.72</v>
      </c>
    </row>
    <row r="94" spans="1:8" ht="33.75" customHeight="1">
      <c r="A94" s="13" t="s">
        <v>90</v>
      </c>
      <c r="B94" s="23" t="s">
        <v>82</v>
      </c>
      <c r="C94" s="23" t="s">
        <v>49</v>
      </c>
      <c r="D94" s="23" t="s">
        <v>9</v>
      </c>
      <c r="E94" s="23" t="s">
        <v>129</v>
      </c>
      <c r="F94" s="23" t="s">
        <v>17</v>
      </c>
      <c r="G94" s="14">
        <v>2120310</v>
      </c>
      <c r="H94" s="14">
        <v>431710.71999999997</v>
      </c>
    </row>
    <row r="95" spans="1:8" ht="60" customHeight="1">
      <c r="A95" s="13" t="s">
        <v>130</v>
      </c>
      <c r="B95" s="23" t="s">
        <v>82</v>
      </c>
      <c r="C95" s="23" t="s">
        <v>49</v>
      </c>
      <c r="D95" s="23" t="s">
        <v>9</v>
      </c>
      <c r="E95" s="23" t="s">
        <v>129</v>
      </c>
      <c r="F95" s="23" t="s">
        <v>59</v>
      </c>
      <c r="G95" s="14">
        <v>591840</v>
      </c>
      <c r="H95" s="14">
        <v>295920</v>
      </c>
    </row>
    <row r="96" spans="1:8" ht="15">
      <c r="A96" s="17" t="s">
        <v>52</v>
      </c>
      <c r="B96" s="22" t="s">
        <v>82</v>
      </c>
      <c r="C96" s="21" t="s">
        <v>49</v>
      </c>
      <c r="D96" s="21" t="s">
        <v>16</v>
      </c>
      <c r="E96" s="21"/>
      <c r="F96" s="21"/>
      <c r="G96" s="10">
        <f>G97</f>
        <v>82653771.549999997</v>
      </c>
      <c r="H96" s="10">
        <f>H97</f>
        <v>33548882.009999998</v>
      </c>
    </row>
    <row r="97" spans="1:8" ht="30">
      <c r="A97" s="11" t="s">
        <v>85</v>
      </c>
      <c r="B97" s="21" t="s">
        <v>82</v>
      </c>
      <c r="C97" s="21" t="s">
        <v>49</v>
      </c>
      <c r="D97" s="21" t="s">
        <v>16</v>
      </c>
      <c r="E97" s="21" t="s">
        <v>86</v>
      </c>
      <c r="F97" s="21"/>
      <c r="G97" s="10">
        <f>G98+G100+G102+G104+G107+G109+G111+G114</f>
        <v>82653771.549999997</v>
      </c>
      <c r="H97" s="10">
        <f>H98+H100+H102+H104+H107+H109+H111+H114</f>
        <v>33548882.009999998</v>
      </c>
    </row>
    <row r="98" spans="1:8" ht="99.75">
      <c r="A98" s="17" t="s">
        <v>133</v>
      </c>
      <c r="B98" s="21" t="s">
        <v>82</v>
      </c>
      <c r="C98" s="21" t="s">
        <v>49</v>
      </c>
      <c r="D98" s="21" t="s">
        <v>16</v>
      </c>
      <c r="E98" s="21" t="s">
        <v>134</v>
      </c>
      <c r="F98" s="21"/>
      <c r="G98" s="10">
        <f>SUM(G99)</f>
        <v>538659.52</v>
      </c>
      <c r="H98" s="10">
        <f>SUM(H99)</f>
        <v>0</v>
      </c>
    </row>
    <row r="99" spans="1:8" ht="57">
      <c r="A99" s="13" t="s">
        <v>90</v>
      </c>
      <c r="B99" s="23" t="s">
        <v>82</v>
      </c>
      <c r="C99" s="23" t="s">
        <v>49</v>
      </c>
      <c r="D99" s="23" t="s">
        <v>16</v>
      </c>
      <c r="E99" s="23" t="s">
        <v>134</v>
      </c>
      <c r="F99" s="23" t="s">
        <v>17</v>
      </c>
      <c r="G99" s="14">
        <v>538659.52</v>
      </c>
      <c r="H99" s="14">
        <v>0</v>
      </c>
    </row>
    <row r="100" spans="1:8" ht="74.25" customHeight="1">
      <c r="A100" s="11" t="s">
        <v>53</v>
      </c>
      <c r="B100" s="21" t="s">
        <v>82</v>
      </c>
      <c r="C100" s="21" t="s">
        <v>49</v>
      </c>
      <c r="D100" s="21" t="s">
        <v>16</v>
      </c>
      <c r="E100" s="21" t="s">
        <v>135</v>
      </c>
      <c r="F100" s="21"/>
      <c r="G100" s="10">
        <f>G101</f>
        <v>4894471.03</v>
      </c>
      <c r="H100" s="10">
        <f>H101</f>
        <v>3812044</v>
      </c>
    </row>
    <row r="101" spans="1:8" ht="57">
      <c r="A101" s="13" t="s">
        <v>90</v>
      </c>
      <c r="B101" s="23" t="s">
        <v>82</v>
      </c>
      <c r="C101" s="23" t="s">
        <v>49</v>
      </c>
      <c r="D101" s="23" t="s">
        <v>16</v>
      </c>
      <c r="E101" s="23" t="s">
        <v>135</v>
      </c>
      <c r="F101" s="23" t="s">
        <v>17</v>
      </c>
      <c r="G101" s="14">
        <v>4894471.03</v>
      </c>
      <c r="H101" s="14">
        <v>3812044</v>
      </c>
    </row>
    <row r="102" spans="1:8" ht="77.25" customHeight="1">
      <c r="A102" s="11" t="s">
        <v>54</v>
      </c>
      <c r="B102" s="21" t="s">
        <v>82</v>
      </c>
      <c r="C102" s="21" t="s">
        <v>49</v>
      </c>
      <c r="D102" s="21" t="s">
        <v>16</v>
      </c>
      <c r="E102" s="21" t="s">
        <v>136</v>
      </c>
      <c r="F102" s="21"/>
      <c r="G102" s="10">
        <f>G103</f>
        <v>97130</v>
      </c>
      <c r="H102" s="10">
        <f>H103</f>
        <v>0</v>
      </c>
    </row>
    <row r="103" spans="1:8" ht="57">
      <c r="A103" s="13" t="s">
        <v>90</v>
      </c>
      <c r="B103" s="23" t="s">
        <v>82</v>
      </c>
      <c r="C103" s="23" t="s">
        <v>49</v>
      </c>
      <c r="D103" s="23" t="s">
        <v>16</v>
      </c>
      <c r="E103" s="23" t="s">
        <v>136</v>
      </c>
      <c r="F103" s="23" t="s">
        <v>17</v>
      </c>
      <c r="G103" s="14">
        <v>97130</v>
      </c>
      <c r="H103" s="14">
        <v>0</v>
      </c>
    </row>
    <row r="104" spans="1:8" ht="15">
      <c r="A104" s="11" t="s">
        <v>55</v>
      </c>
      <c r="B104" s="21" t="s">
        <v>82</v>
      </c>
      <c r="C104" s="21" t="s">
        <v>49</v>
      </c>
      <c r="D104" s="21" t="s">
        <v>16</v>
      </c>
      <c r="E104" s="21" t="s">
        <v>137</v>
      </c>
      <c r="F104" s="21"/>
      <c r="G104" s="10">
        <f>G105+G106</f>
        <v>35532373.899999999</v>
      </c>
      <c r="H104" s="10">
        <f>H105+H106</f>
        <v>9831340.2100000009</v>
      </c>
    </row>
    <row r="105" spans="1:8" ht="57">
      <c r="A105" s="13" t="s">
        <v>90</v>
      </c>
      <c r="B105" s="23" t="s">
        <v>82</v>
      </c>
      <c r="C105" s="23" t="s">
        <v>49</v>
      </c>
      <c r="D105" s="23" t="s">
        <v>16</v>
      </c>
      <c r="E105" s="23" t="s">
        <v>137</v>
      </c>
      <c r="F105" s="23" t="s">
        <v>17</v>
      </c>
      <c r="G105" s="14">
        <v>30284441.32</v>
      </c>
      <c r="H105" s="14">
        <v>6877219.5800000001</v>
      </c>
    </row>
    <row r="106" spans="1:8" ht="28.5">
      <c r="A106" s="13" t="s">
        <v>67</v>
      </c>
      <c r="B106" s="23" t="s">
        <v>82</v>
      </c>
      <c r="C106" s="23" t="s">
        <v>49</v>
      </c>
      <c r="D106" s="23" t="s">
        <v>16</v>
      </c>
      <c r="E106" s="23" t="s">
        <v>137</v>
      </c>
      <c r="F106" s="23" t="s">
        <v>68</v>
      </c>
      <c r="G106" s="14">
        <v>5247932.58</v>
      </c>
      <c r="H106" s="14">
        <v>2954120.63</v>
      </c>
    </row>
    <row r="107" spans="1:8" ht="14.25">
      <c r="A107" s="17" t="s">
        <v>56</v>
      </c>
      <c r="B107" s="22" t="s">
        <v>82</v>
      </c>
      <c r="C107" s="22" t="s">
        <v>49</v>
      </c>
      <c r="D107" s="22" t="s">
        <v>16</v>
      </c>
      <c r="E107" s="22" t="s">
        <v>138</v>
      </c>
      <c r="F107" s="22"/>
      <c r="G107" s="12">
        <f>G108</f>
        <v>2700000</v>
      </c>
      <c r="H107" s="12">
        <f>H108</f>
        <v>1744165.61</v>
      </c>
    </row>
    <row r="108" spans="1:8" ht="57">
      <c r="A108" s="13" t="s">
        <v>90</v>
      </c>
      <c r="B108" s="23" t="s">
        <v>82</v>
      </c>
      <c r="C108" s="23" t="s">
        <v>49</v>
      </c>
      <c r="D108" s="23" t="s">
        <v>16</v>
      </c>
      <c r="E108" s="23" t="s">
        <v>138</v>
      </c>
      <c r="F108" s="23" t="s">
        <v>17</v>
      </c>
      <c r="G108" s="14">
        <v>2700000</v>
      </c>
      <c r="H108" s="14">
        <v>1744165.61</v>
      </c>
    </row>
    <row r="109" spans="1:8" ht="28.5">
      <c r="A109" s="17" t="s">
        <v>57</v>
      </c>
      <c r="B109" s="22" t="s">
        <v>82</v>
      </c>
      <c r="C109" s="22" t="s">
        <v>49</v>
      </c>
      <c r="D109" s="22" t="s">
        <v>16</v>
      </c>
      <c r="E109" s="22" t="s">
        <v>139</v>
      </c>
      <c r="F109" s="22"/>
      <c r="G109" s="12">
        <f>G110</f>
        <v>297130</v>
      </c>
      <c r="H109" s="12">
        <f>H110</f>
        <v>252797.93</v>
      </c>
    </row>
    <row r="110" spans="1:8" ht="57">
      <c r="A110" s="13" t="s">
        <v>90</v>
      </c>
      <c r="B110" s="23" t="s">
        <v>82</v>
      </c>
      <c r="C110" s="23" t="s">
        <v>49</v>
      </c>
      <c r="D110" s="23" t="s">
        <v>16</v>
      </c>
      <c r="E110" s="23" t="s">
        <v>139</v>
      </c>
      <c r="F110" s="23" t="s">
        <v>17</v>
      </c>
      <c r="G110" s="14">
        <v>297130</v>
      </c>
      <c r="H110" s="14">
        <v>252797.93</v>
      </c>
    </row>
    <row r="111" spans="1:8" ht="33" customHeight="1">
      <c r="A111" s="17" t="s">
        <v>58</v>
      </c>
      <c r="B111" s="22" t="s">
        <v>82</v>
      </c>
      <c r="C111" s="22" t="s">
        <v>49</v>
      </c>
      <c r="D111" s="22" t="s">
        <v>16</v>
      </c>
      <c r="E111" s="22" t="s">
        <v>140</v>
      </c>
      <c r="F111" s="22"/>
      <c r="G111" s="12">
        <f>G112+G113</f>
        <v>35447697.18</v>
      </c>
      <c r="H111" s="12">
        <f>H112+H113</f>
        <v>17908534.259999998</v>
      </c>
    </row>
    <row r="112" spans="1:8" ht="57">
      <c r="A112" s="13" t="s">
        <v>90</v>
      </c>
      <c r="B112" s="23" t="s">
        <v>82</v>
      </c>
      <c r="C112" s="23" t="s">
        <v>49</v>
      </c>
      <c r="D112" s="23" t="s">
        <v>16</v>
      </c>
      <c r="E112" s="23" t="s">
        <v>140</v>
      </c>
      <c r="F112" s="23" t="s">
        <v>17</v>
      </c>
      <c r="G112" s="14">
        <v>35425192.640000001</v>
      </c>
      <c r="H112" s="14">
        <v>17886029.719999999</v>
      </c>
    </row>
    <row r="113" spans="1:8" ht="63.75" customHeight="1">
      <c r="A113" s="13" t="s">
        <v>130</v>
      </c>
      <c r="B113" s="23" t="s">
        <v>82</v>
      </c>
      <c r="C113" s="23" t="s">
        <v>49</v>
      </c>
      <c r="D113" s="23" t="s">
        <v>16</v>
      </c>
      <c r="E113" s="23" t="s">
        <v>140</v>
      </c>
      <c r="F113" s="23" t="s">
        <v>59</v>
      </c>
      <c r="G113" s="14">
        <v>22504.54</v>
      </c>
      <c r="H113" s="14">
        <v>22504.54</v>
      </c>
    </row>
    <row r="114" spans="1:8" ht="19.149999999999999" customHeight="1">
      <c r="A114" s="13" t="s">
        <v>141</v>
      </c>
      <c r="B114" s="23" t="s">
        <v>82</v>
      </c>
      <c r="C114" s="23" t="s">
        <v>49</v>
      </c>
      <c r="D114" s="23" t="s">
        <v>16</v>
      </c>
      <c r="E114" s="23" t="s">
        <v>142</v>
      </c>
      <c r="F114" s="23"/>
      <c r="G114" s="14">
        <f>SUM(G115)</f>
        <v>3146309.92</v>
      </c>
      <c r="H114" s="14">
        <f>SUM(H115)</f>
        <v>0</v>
      </c>
    </row>
    <row r="115" spans="1:8" ht="19.149999999999999" customHeight="1">
      <c r="A115" s="13" t="s">
        <v>90</v>
      </c>
      <c r="B115" s="23" t="s">
        <v>82</v>
      </c>
      <c r="C115" s="23" t="s">
        <v>49</v>
      </c>
      <c r="D115" s="23" t="s">
        <v>16</v>
      </c>
      <c r="E115" s="23" t="s">
        <v>142</v>
      </c>
      <c r="F115" s="23" t="s">
        <v>17</v>
      </c>
      <c r="G115" s="14">
        <v>3146309.92</v>
      </c>
      <c r="H115" s="14">
        <v>0</v>
      </c>
    </row>
    <row r="116" spans="1:8" ht="19.149999999999999" customHeight="1">
      <c r="A116" s="11" t="s">
        <v>71</v>
      </c>
      <c r="B116" s="21" t="s">
        <v>82</v>
      </c>
      <c r="C116" s="21"/>
      <c r="D116" s="21"/>
      <c r="E116" s="21"/>
      <c r="F116" s="21"/>
      <c r="G116" s="10">
        <f>SUM(G117)</f>
        <v>651054.82000000007</v>
      </c>
      <c r="H116" s="10">
        <f>SUM(H117)</f>
        <v>233889.87</v>
      </c>
    </row>
    <row r="117" spans="1:8" ht="19.149999999999999" customHeight="1">
      <c r="A117" s="13" t="s">
        <v>143</v>
      </c>
      <c r="B117" s="23" t="s">
        <v>82</v>
      </c>
      <c r="C117" s="23" t="s">
        <v>70</v>
      </c>
      <c r="D117" s="23" t="s">
        <v>49</v>
      </c>
      <c r="E117" s="23" t="s">
        <v>86</v>
      </c>
      <c r="F117" s="23"/>
      <c r="G117" s="14">
        <f>SUM(G118+G120)</f>
        <v>651054.82000000007</v>
      </c>
      <c r="H117" s="14">
        <f>SUM(H118+H120)</f>
        <v>233889.87</v>
      </c>
    </row>
    <row r="118" spans="1:8" ht="75.75" customHeight="1">
      <c r="A118" s="13" t="s">
        <v>144</v>
      </c>
      <c r="B118" s="23" t="s">
        <v>82</v>
      </c>
      <c r="C118" s="23" t="s">
        <v>70</v>
      </c>
      <c r="D118" s="23" t="s">
        <v>49</v>
      </c>
      <c r="E118" s="23" t="s">
        <v>145</v>
      </c>
      <c r="F118" s="23"/>
      <c r="G118" s="14">
        <f>SUM(G119)</f>
        <v>465056.57</v>
      </c>
      <c r="H118" s="14">
        <f>SUM(H119)</f>
        <v>233889.87</v>
      </c>
    </row>
    <row r="119" spans="1:8" ht="62.25" customHeight="1">
      <c r="A119" s="13" t="s">
        <v>90</v>
      </c>
      <c r="B119" s="23" t="s">
        <v>82</v>
      </c>
      <c r="C119" s="23" t="s">
        <v>70</v>
      </c>
      <c r="D119" s="23" t="s">
        <v>49</v>
      </c>
      <c r="E119" s="23" t="s">
        <v>145</v>
      </c>
      <c r="F119" s="23" t="s">
        <v>17</v>
      </c>
      <c r="G119" s="14">
        <v>465056.57</v>
      </c>
      <c r="H119" s="14">
        <v>233889.87</v>
      </c>
    </row>
    <row r="120" spans="1:8" ht="44.25" customHeight="1">
      <c r="A120" s="13" t="s">
        <v>146</v>
      </c>
      <c r="B120" s="23" t="s">
        <v>82</v>
      </c>
      <c r="C120" s="23" t="s">
        <v>70</v>
      </c>
      <c r="D120" s="23" t="s">
        <v>49</v>
      </c>
      <c r="E120" s="23" t="s">
        <v>145</v>
      </c>
      <c r="F120" s="23"/>
      <c r="G120" s="14">
        <f>SUM(G121)</f>
        <v>185998.25</v>
      </c>
      <c r="H120" s="14">
        <f>SUM(H121)</f>
        <v>0</v>
      </c>
    </row>
    <row r="121" spans="1:8" ht="57">
      <c r="A121" s="13" t="s">
        <v>90</v>
      </c>
      <c r="B121" s="23" t="s">
        <v>82</v>
      </c>
      <c r="C121" s="23" t="s">
        <v>70</v>
      </c>
      <c r="D121" s="23" t="s">
        <v>49</v>
      </c>
      <c r="E121" s="23" t="s">
        <v>145</v>
      </c>
      <c r="F121" s="23" t="s">
        <v>17</v>
      </c>
      <c r="G121" s="14">
        <v>185998.25</v>
      </c>
      <c r="H121" s="14">
        <v>0</v>
      </c>
    </row>
    <row r="122" spans="1:8" ht="14.25" customHeight="1">
      <c r="A122" s="11" t="s">
        <v>75</v>
      </c>
      <c r="B122" s="21" t="s">
        <v>82</v>
      </c>
      <c r="C122" s="21" t="s">
        <v>74</v>
      </c>
      <c r="D122" s="21" t="s">
        <v>8</v>
      </c>
      <c r="E122" s="21"/>
      <c r="F122" s="21"/>
      <c r="G122" s="10">
        <f t="shared" ref="G122:H124" si="1">SUM(G123)</f>
        <v>204740</v>
      </c>
      <c r="H122" s="10">
        <f t="shared" si="1"/>
        <v>204740</v>
      </c>
    </row>
    <row r="123" spans="1:8" ht="17.25" customHeight="1">
      <c r="A123" s="11" t="s">
        <v>85</v>
      </c>
      <c r="B123" s="21" t="s">
        <v>82</v>
      </c>
      <c r="C123" s="22" t="s">
        <v>74</v>
      </c>
      <c r="D123" s="22" t="s">
        <v>74</v>
      </c>
      <c r="E123" s="23" t="s">
        <v>86</v>
      </c>
      <c r="F123" s="23"/>
      <c r="G123" s="14">
        <f t="shared" si="1"/>
        <v>204740</v>
      </c>
      <c r="H123" s="14">
        <f t="shared" si="1"/>
        <v>204740</v>
      </c>
    </row>
    <row r="124" spans="1:8" ht="42.75">
      <c r="A124" s="17" t="s">
        <v>147</v>
      </c>
      <c r="B124" s="22" t="s">
        <v>82</v>
      </c>
      <c r="C124" s="22" t="s">
        <v>74</v>
      </c>
      <c r="D124" s="22" t="s">
        <v>74</v>
      </c>
      <c r="E124" s="23" t="s">
        <v>148</v>
      </c>
      <c r="F124" s="23"/>
      <c r="G124" s="14">
        <f t="shared" si="1"/>
        <v>204740</v>
      </c>
      <c r="H124" s="14">
        <f t="shared" si="1"/>
        <v>204740</v>
      </c>
    </row>
    <row r="125" spans="1:8" ht="57">
      <c r="A125" s="13" t="s">
        <v>90</v>
      </c>
      <c r="B125" s="23" t="s">
        <v>82</v>
      </c>
      <c r="C125" s="23" t="s">
        <v>74</v>
      </c>
      <c r="D125" s="23" t="s">
        <v>74</v>
      </c>
      <c r="E125" s="23" t="s">
        <v>148</v>
      </c>
      <c r="F125" s="23" t="s">
        <v>17</v>
      </c>
      <c r="G125" s="14">
        <v>204740</v>
      </c>
      <c r="H125" s="14">
        <v>204740</v>
      </c>
    </row>
    <row r="126" spans="1:8" ht="15">
      <c r="A126" s="11" t="s">
        <v>60</v>
      </c>
      <c r="B126" s="21" t="s">
        <v>82</v>
      </c>
      <c r="C126" s="22" t="s">
        <v>61</v>
      </c>
      <c r="D126" s="22" t="s">
        <v>8</v>
      </c>
      <c r="E126" s="23"/>
      <c r="F126" s="23"/>
      <c r="G126" s="10">
        <f t="shared" ref="G126:H128" si="2">SUM(G127)</f>
        <v>395260</v>
      </c>
      <c r="H126" s="10">
        <f t="shared" si="2"/>
        <v>218823.48</v>
      </c>
    </row>
    <row r="127" spans="1:8" ht="30">
      <c r="A127" s="11" t="s">
        <v>85</v>
      </c>
      <c r="B127" s="21" t="s">
        <v>82</v>
      </c>
      <c r="C127" s="22" t="s">
        <v>61</v>
      </c>
      <c r="D127" s="22" t="s">
        <v>19</v>
      </c>
      <c r="E127" s="23" t="s">
        <v>86</v>
      </c>
      <c r="F127" s="23"/>
      <c r="G127" s="14">
        <f t="shared" si="2"/>
        <v>395260</v>
      </c>
      <c r="H127" s="14">
        <f t="shared" si="2"/>
        <v>218823.48</v>
      </c>
    </row>
    <row r="128" spans="1:8" ht="33" customHeight="1">
      <c r="A128" s="17" t="s">
        <v>149</v>
      </c>
      <c r="B128" s="22" t="s">
        <v>82</v>
      </c>
      <c r="C128" s="22" t="s">
        <v>61</v>
      </c>
      <c r="D128" s="22" t="s">
        <v>19</v>
      </c>
      <c r="E128" s="23" t="s">
        <v>150</v>
      </c>
      <c r="F128" s="23" t="s">
        <v>78</v>
      </c>
      <c r="G128" s="14">
        <f>SUM(G129)</f>
        <v>395260</v>
      </c>
      <c r="H128" s="14">
        <f t="shared" si="2"/>
        <v>218823.48</v>
      </c>
    </row>
    <row r="129" spans="1:8" ht="57">
      <c r="A129" s="13" t="s">
        <v>90</v>
      </c>
      <c r="B129" s="23" t="s">
        <v>82</v>
      </c>
      <c r="C129" s="23" t="s">
        <v>61</v>
      </c>
      <c r="D129" s="23" t="s">
        <v>19</v>
      </c>
      <c r="E129" s="23" t="s">
        <v>150</v>
      </c>
      <c r="F129" s="23" t="s">
        <v>17</v>
      </c>
      <c r="G129" s="14">
        <v>395260</v>
      </c>
      <c r="H129" s="14">
        <v>218823.48</v>
      </c>
    </row>
    <row r="130" spans="1:8" ht="15">
      <c r="A130" s="11" t="s">
        <v>62</v>
      </c>
      <c r="B130" s="21" t="s">
        <v>82</v>
      </c>
      <c r="C130" s="21" t="s">
        <v>39</v>
      </c>
      <c r="D130" s="21" t="s">
        <v>8</v>
      </c>
      <c r="E130" s="21"/>
      <c r="F130" s="21"/>
      <c r="G130" s="10">
        <f t="shared" ref="G130:H133" si="3">G131</f>
        <v>873298</v>
      </c>
      <c r="H130" s="10">
        <f t="shared" si="3"/>
        <v>652573</v>
      </c>
    </row>
    <row r="131" spans="1:8" ht="30">
      <c r="A131" s="11" t="s">
        <v>151</v>
      </c>
      <c r="B131" s="21" t="s">
        <v>82</v>
      </c>
      <c r="C131" s="21" t="s">
        <v>39</v>
      </c>
      <c r="D131" s="21" t="s">
        <v>16</v>
      </c>
      <c r="E131" s="21"/>
      <c r="F131" s="21"/>
      <c r="G131" s="10">
        <f t="shared" si="3"/>
        <v>873298</v>
      </c>
      <c r="H131" s="10">
        <f t="shared" si="3"/>
        <v>652573</v>
      </c>
    </row>
    <row r="132" spans="1:8" ht="30">
      <c r="A132" s="11" t="s">
        <v>85</v>
      </c>
      <c r="B132" s="21" t="s">
        <v>82</v>
      </c>
      <c r="C132" s="21" t="s">
        <v>39</v>
      </c>
      <c r="D132" s="21" t="s">
        <v>16</v>
      </c>
      <c r="E132" s="21" t="s">
        <v>86</v>
      </c>
      <c r="F132" s="21"/>
      <c r="G132" s="10">
        <f t="shared" si="3"/>
        <v>873298</v>
      </c>
      <c r="H132" s="10">
        <f t="shared" si="3"/>
        <v>652573</v>
      </c>
    </row>
    <row r="133" spans="1:8" ht="165">
      <c r="A133" s="11" t="s">
        <v>152</v>
      </c>
      <c r="B133" s="21" t="s">
        <v>82</v>
      </c>
      <c r="C133" s="21" t="s">
        <v>39</v>
      </c>
      <c r="D133" s="21" t="s">
        <v>16</v>
      </c>
      <c r="E133" s="21" t="s">
        <v>153</v>
      </c>
      <c r="F133" s="21" t="s">
        <v>78</v>
      </c>
      <c r="G133" s="10">
        <f t="shared" si="3"/>
        <v>873298</v>
      </c>
      <c r="H133" s="10">
        <f t="shared" si="3"/>
        <v>652573</v>
      </c>
    </row>
    <row r="134" spans="1:8" ht="28.5">
      <c r="A134" s="13" t="s">
        <v>154</v>
      </c>
      <c r="B134" s="23" t="s">
        <v>82</v>
      </c>
      <c r="C134" s="23" t="s">
        <v>39</v>
      </c>
      <c r="D134" s="23" t="s">
        <v>16</v>
      </c>
      <c r="E134" s="23" t="s">
        <v>153</v>
      </c>
      <c r="F134" s="23" t="s">
        <v>69</v>
      </c>
      <c r="G134" s="14">
        <v>873298</v>
      </c>
      <c r="H134" s="14">
        <v>652573</v>
      </c>
    </row>
    <row r="135" spans="1:8" ht="18.75" customHeight="1">
      <c r="A135" s="11" t="s">
        <v>63</v>
      </c>
      <c r="B135" s="21" t="s">
        <v>82</v>
      </c>
      <c r="C135" s="21" t="s">
        <v>26</v>
      </c>
      <c r="D135" s="21" t="s">
        <v>8</v>
      </c>
      <c r="E135" s="21"/>
      <c r="F135" s="21"/>
      <c r="G135" s="10">
        <f>SUM(G138,G140)</f>
        <v>3504618.85</v>
      </c>
      <c r="H135" s="10">
        <f>SUM(H138,H140)</f>
        <v>1275549.6800000002</v>
      </c>
    </row>
    <row r="136" spans="1:8" ht="14.25">
      <c r="A136" s="17" t="s">
        <v>64</v>
      </c>
      <c r="B136" s="22" t="s">
        <v>82</v>
      </c>
      <c r="C136" s="22" t="s">
        <v>26</v>
      </c>
      <c r="D136" s="22" t="s">
        <v>9</v>
      </c>
      <c r="E136" s="22"/>
      <c r="F136" s="22"/>
      <c r="G136" s="12">
        <f t="shared" ref="G136:H138" si="4">G137</f>
        <v>2500000</v>
      </c>
      <c r="H136" s="12">
        <f t="shared" si="4"/>
        <v>1061317.79</v>
      </c>
    </row>
    <row r="137" spans="1:8" ht="30">
      <c r="A137" s="11" t="s">
        <v>85</v>
      </c>
      <c r="B137" s="21" t="s">
        <v>82</v>
      </c>
      <c r="C137" s="22" t="s">
        <v>26</v>
      </c>
      <c r="D137" s="22" t="s">
        <v>9</v>
      </c>
      <c r="E137" s="22" t="s">
        <v>86</v>
      </c>
      <c r="F137" s="22"/>
      <c r="G137" s="12">
        <f t="shared" si="4"/>
        <v>2500000</v>
      </c>
      <c r="H137" s="12">
        <f t="shared" si="4"/>
        <v>1061317.79</v>
      </c>
    </row>
    <row r="138" spans="1:8" ht="57">
      <c r="A138" s="17" t="s">
        <v>65</v>
      </c>
      <c r="B138" s="22" t="s">
        <v>82</v>
      </c>
      <c r="C138" s="22" t="s">
        <v>26</v>
      </c>
      <c r="D138" s="22" t="s">
        <v>9</v>
      </c>
      <c r="E138" s="22" t="s">
        <v>155</v>
      </c>
      <c r="F138" s="22" t="s">
        <v>78</v>
      </c>
      <c r="G138" s="12">
        <f t="shared" si="4"/>
        <v>2500000</v>
      </c>
      <c r="H138" s="12">
        <f t="shared" si="4"/>
        <v>1061317.79</v>
      </c>
    </row>
    <row r="139" spans="1:8" ht="57">
      <c r="A139" s="13" t="s">
        <v>90</v>
      </c>
      <c r="B139" s="23" t="s">
        <v>82</v>
      </c>
      <c r="C139" s="23" t="s">
        <v>26</v>
      </c>
      <c r="D139" s="23" t="s">
        <v>9</v>
      </c>
      <c r="E139" s="23" t="s">
        <v>155</v>
      </c>
      <c r="F139" s="23" t="s">
        <v>17</v>
      </c>
      <c r="G139" s="14">
        <v>2500000</v>
      </c>
      <c r="H139" s="14">
        <v>1061317.79</v>
      </c>
    </row>
    <row r="140" spans="1:8" ht="26.25">
      <c r="A140" s="18" t="s">
        <v>156</v>
      </c>
      <c r="B140" s="26">
        <v>906</v>
      </c>
      <c r="C140" s="27">
        <v>11</v>
      </c>
      <c r="D140" s="28" t="s">
        <v>49</v>
      </c>
      <c r="E140" s="27">
        <v>9900000000</v>
      </c>
      <c r="F140" s="31"/>
      <c r="G140" s="10">
        <f>SUM(G141)</f>
        <v>1004618.85</v>
      </c>
      <c r="H140" s="10">
        <f>SUM(H141)</f>
        <v>214231.89</v>
      </c>
    </row>
    <row r="141" spans="1:8" ht="15">
      <c r="A141" s="19" t="s">
        <v>85</v>
      </c>
      <c r="B141" s="29">
        <v>906</v>
      </c>
      <c r="C141" s="27">
        <v>11</v>
      </c>
      <c r="D141" s="28" t="s">
        <v>49</v>
      </c>
      <c r="E141" s="22" t="s">
        <v>155</v>
      </c>
      <c r="F141" s="31"/>
      <c r="G141" s="10">
        <f>SUM(G142:G143)</f>
        <v>1004618.85</v>
      </c>
      <c r="H141" s="10">
        <f>SUM(H142:H143)</f>
        <v>214231.89</v>
      </c>
    </row>
    <row r="142" spans="1:8" ht="57">
      <c r="A142" s="13" t="s">
        <v>90</v>
      </c>
      <c r="B142" s="23" t="s">
        <v>82</v>
      </c>
      <c r="C142" s="23" t="s">
        <v>26</v>
      </c>
      <c r="D142" s="30" t="s">
        <v>49</v>
      </c>
      <c r="E142" s="23" t="s">
        <v>155</v>
      </c>
      <c r="F142" s="31">
        <v>244</v>
      </c>
      <c r="G142" s="14">
        <v>800000</v>
      </c>
      <c r="H142" s="14">
        <v>131559.70000000001</v>
      </c>
    </row>
    <row r="143" spans="1:8" ht="28.5">
      <c r="A143" s="13" t="s">
        <v>67</v>
      </c>
      <c r="B143" s="23" t="s">
        <v>82</v>
      </c>
      <c r="C143" s="23" t="s">
        <v>26</v>
      </c>
      <c r="D143" s="30" t="s">
        <v>49</v>
      </c>
      <c r="E143" s="23" t="s">
        <v>155</v>
      </c>
      <c r="F143" s="31">
        <v>247</v>
      </c>
      <c r="G143" s="14">
        <v>204618.85</v>
      </c>
      <c r="H143" s="14">
        <v>82672.19</v>
      </c>
    </row>
  </sheetData>
  <mergeCells count="7">
    <mergeCell ref="C1:H1"/>
    <mergeCell ref="A2:H2"/>
    <mergeCell ref="A4:A5"/>
    <mergeCell ref="B4:F4"/>
    <mergeCell ref="A3:E3"/>
    <mergeCell ref="F3:G3"/>
    <mergeCell ref="G4:H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3"/>
  <sheetViews>
    <sheetView workbookViewId="0">
      <selection sqref="A1:H143"/>
    </sheetView>
  </sheetViews>
  <sheetFormatPr defaultRowHeight="12.75"/>
  <cols>
    <col min="1" max="1" width="21.28515625" customWidth="1"/>
    <col min="2" max="2" width="4.42578125" customWidth="1"/>
    <col min="3" max="3" width="4.5703125" customWidth="1"/>
    <col min="4" max="4" width="4.42578125" customWidth="1"/>
    <col min="5" max="5" width="19.42578125" customWidth="1"/>
    <col min="6" max="6" width="5.140625" customWidth="1"/>
  </cols>
  <sheetData>
    <row r="1" spans="1:8" ht="35.25" customHeight="1">
      <c r="C1" s="64" t="s">
        <v>80</v>
      </c>
      <c r="D1" s="64"/>
      <c r="E1" s="64"/>
      <c r="F1" s="64"/>
      <c r="G1" s="64"/>
      <c r="H1" s="64"/>
    </row>
    <row r="2" spans="1:8" ht="27" customHeight="1">
      <c r="A2" s="65" t="s">
        <v>79</v>
      </c>
      <c r="B2" s="65"/>
      <c r="C2" s="65"/>
      <c r="D2" s="65"/>
      <c r="E2" s="65"/>
      <c r="F2" s="65"/>
      <c r="G2" s="65"/>
      <c r="H2" s="65"/>
    </row>
    <row r="3" spans="1:8">
      <c r="A3" s="71"/>
      <c r="B3" s="71"/>
      <c r="C3" s="71"/>
      <c r="D3" s="71"/>
      <c r="E3" s="71"/>
      <c r="F3" s="72"/>
      <c r="G3" s="72"/>
    </row>
    <row r="4" spans="1:8">
      <c r="A4" s="66" t="s">
        <v>0</v>
      </c>
      <c r="B4" s="68" t="s">
        <v>1</v>
      </c>
      <c r="C4" s="69"/>
      <c r="D4" s="69"/>
      <c r="E4" s="69"/>
      <c r="F4" s="70"/>
      <c r="G4" s="68" t="s">
        <v>158</v>
      </c>
      <c r="H4" s="70"/>
    </row>
    <row r="5" spans="1:8" ht="42">
      <c r="A5" s="67"/>
      <c r="B5" s="2" t="s">
        <v>66</v>
      </c>
      <c r="C5" s="1" t="s">
        <v>2</v>
      </c>
      <c r="D5" s="2" t="s">
        <v>3</v>
      </c>
      <c r="E5" s="2" t="s">
        <v>4</v>
      </c>
      <c r="F5" s="2" t="s">
        <v>5</v>
      </c>
      <c r="G5" s="4" t="s">
        <v>157</v>
      </c>
      <c r="H5" s="7" t="s">
        <v>76</v>
      </c>
    </row>
    <row r="6" spans="1:8" ht="22.5">
      <c r="A6" s="4" t="s">
        <v>73</v>
      </c>
      <c r="B6" s="5">
        <v>906</v>
      </c>
      <c r="C6" s="1"/>
      <c r="D6" s="2"/>
      <c r="E6" s="2"/>
      <c r="F6" s="2"/>
      <c r="G6" s="4"/>
      <c r="H6" s="6"/>
    </row>
    <row r="7" spans="1:8" ht="15">
      <c r="A7" s="8" t="s">
        <v>81</v>
      </c>
      <c r="B7" s="20" t="s">
        <v>82</v>
      </c>
      <c r="C7" s="20" t="s">
        <v>83</v>
      </c>
      <c r="D7" s="20"/>
      <c r="E7" s="20"/>
      <c r="F7" s="20"/>
      <c r="G7" s="9">
        <f>SUM(G8+G47+G56+G69+G84+G116+G122+G126+G130+G135)</f>
        <v>185091940.86999997</v>
      </c>
      <c r="H7" s="9">
        <f>SUM(H8+H47+H56+H69+H84+H116+H122+H126+H130+H135)</f>
        <v>96811560.730000004</v>
      </c>
    </row>
    <row r="8" spans="1:8" ht="15">
      <c r="A8" s="8" t="s">
        <v>6</v>
      </c>
      <c r="B8" s="20" t="s">
        <v>82</v>
      </c>
      <c r="C8" s="20" t="s">
        <v>7</v>
      </c>
      <c r="D8" s="20" t="s">
        <v>8</v>
      </c>
      <c r="E8" s="20"/>
      <c r="F8" s="20"/>
      <c r="G8" s="10">
        <f>SUM(G9+G14+G18+G29+G32+G36)</f>
        <v>42954953.649999991</v>
      </c>
      <c r="H8" s="10">
        <f>SUM(H9+H14+H18+H29+H32+H36)</f>
        <v>22202360.940000001</v>
      </c>
    </row>
    <row r="9" spans="1:8" ht="120">
      <c r="A9" s="11" t="s">
        <v>84</v>
      </c>
      <c r="B9" s="21" t="s">
        <v>82</v>
      </c>
      <c r="C9" s="21" t="s">
        <v>7</v>
      </c>
      <c r="D9" s="22" t="s">
        <v>9</v>
      </c>
      <c r="E9" s="22"/>
      <c r="F9" s="22"/>
      <c r="G9" s="10">
        <f>G10</f>
        <v>2825569.23</v>
      </c>
      <c r="H9" s="10">
        <f>H10</f>
        <v>2038433.32</v>
      </c>
    </row>
    <row r="10" spans="1:8" ht="45">
      <c r="A10" s="11" t="s">
        <v>85</v>
      </c>
      <c r="B10" s="21" t="s">
        <v>82</v>
      </c>
      <c r="C10" s="21" t="s">
        <v>7</v>
      </c>
      <c r="D10" s="22" t="s">
        <v>9</v>
      </c>
      <c r="E10" s="22" t="s">
        <v>86</v>
      </c>
      <c r="F10" s="22"/>
      <c r="G10" s="10">
        <f>G12+G13</f>
        <v>2825569.23</v>
      </c>
      <c r="H10" s="10">
        <f>H12+H13</f>
        <v>2038433.32</v>
      </c>
    </row>
    <row r="11" spans="1:8" ht="45">
      <c r="A11" s="11" t="s">
        <v>11</v>
      </c>
      <c r="B11" s="21" t="s">
        <v>82</v>
      </c>
      <c r="C11" s="21" t="s">
        <v>7</v>
      </c>
      <c r="D11" s="22" t="s">
        <v>9</v>
      </c>
      <c r="E11" s="21" t="s">
        <v>87</v>
      </c>
      <c r="F11" s="22"/>
      <c r="G11" s="12">
        <f>G12+G13</f>
        <v>2825569.23</v>
      </c>
      <c r="H11" s="12">
        <f>H12+H13</f>
        <v>2038433.32</v>
      </c>
    </row>
    <row r="12" spans="1:8" ht="57">
      <c r="A12" s="13" t="s">
        <v>12</v>
      </c>
      <c r="B12" s="23" t="s">
        <v>82</v>
      </c>
      <c r="C12" s="23" t="s">
        <v>7</v>
      </c>
      <c r="D12" s="23" t="s">
        <v>9</v>
      </c>
      <c r="E12" s="23" t="s">
        <v>87</v>
      </c>
      <c r="F12" s="23" t="s">
        <v>13</v>
      </c>
      <c r="G12" s="14">
        <v>2170765</v>
      </c>
      <c r="H12" s="14">
        <v>1565617.01</v>
      </c>
    </row>
    <row r="13" spans="1:8" ht="156.75">
      <c r="A13" s="13" t="s">
        <v>88</v>
      </c>
      <c r="B13" s="23" t="s">
        <v>82</v>
      </c>
      <c r="C13" s="23" t="s">
        <v>7</v>
      </c>
      <c r="D13" s="23" t="s">
        <v>9</v>
      </c>
      <c r="E13" s="23" t="s">
        <v>87</v>
      </c>
      <c r="F13" s="23" t="s">
        <v>14</v>
      </c>
      <c r="G13" s="14">
        <v>654804.23</v>
      </c>
      <c r="H13" s="14">
        <v>472816.31</v>
      </c>
    </row>
    <row r="14" spans="1:8" ht="45">
      <c r="A14" s="11" t="s">
        <v>85</v>
      </c>
      <c r="B14" s="23" t="s">
        <v>82</v>
      </c>
      <c r="C14" s="21" t="s">
        <v>7</v>
      </c>
      <c r="D14" s="22" t="s">
        <v>16</v>
      </c>
      <c r="E14" s="22" t="s">
        <v>86</v>
      </c>
      <c r="F14" s="22"/>
      <c r="G14" s="10">
        <f>SUM(G15)</f>
        <v>500000</v>
      </c>
      <c r="H14" s="10">
        <f>SUM(H15)</f>
        <v>75616.800000000003</v>
      </c>
    </row>
    <row r="15" spans="1:8" ht="165">
      <c r="A15" s="15" t="s">
        <v>15</v>
      </c>
      <c r="B15" s="23" t="s">
        <v>82</v>
      </c>
      <c r="C15" s="23" t="s">
        <v>7</v>
      </c>
      <c r="D15" s="23" t="s">
        <v>16</v>
      </c>
      <c r="E15" s="23" t="s">
        <v>89</v>
      </c>
      <c r="F15" s="23"/>
      <c r="G15" s="14">
        <f>SUM(G16)</f>
        <v>500000</v>
      </c>
      <c r="H15" s="14">
        <f>SUM(H16)</f>
        <v>75616.800000000003</v>
      </c>
    </row>
    <row r="16" spans="1:8" ht="99.75">
      <c r="A16" s="13" t="s">
        <v>90</v>
      </c>
      <c r="B16" s="23" t="s">
        <v>82</v>
      </c>
      <c r="C16" s="23" t="s">
        <v>7</v>
      </c>
      <c r="D16" s="23" t="s">
        <v>16</v>
      </c>
      <c r="E16" s="23" t="s">
        <v>89</v>
      </c>
      <c r="F16" s="23" t="s">
        <v>17</v>
      </c>
      <c r="G16" s="14">
        <v>500000</v>
      </c>
      <c r="H16" s="14">
        <v>75616.800000000003</v>
      </c>
    </row>
    <row r="17" spans="1:8" ht="195">
      <c r="A17" s="11" t="s">
        <v>91</v>
      </c>
      <c r="B17" s="23" t="s">
        <v>82</v>
      </c>
      <c r="C17" s="21" t="s">
        <v>7</v>
      </c>
      <c r="D17" s="21" t="s">
        <v>19</v>
      </c>
      <c r="E17" s="21"/>
      <c r="F17" s="21"/>
      <c r="G17" s="10">
        <f>G18</f>
        <v>36353617.93</v>
      </c>
      <c r="H17" s="10">
        <f>H18</f>
        <v>17026943.400000002</v>
      </c>
    </row>
    <row r="18" spans="1:8" ht="45">
      <c r="A18" s="11" t="s">
        <v>85</v>
      </c>
      <c r="B18" s="23" t="s">
        <v>82</v>
      </c>
      <c r="C18" s="21" t="s">
        <v>7</v>
      </c>
      <c r="D18" s="21" t="s">
        <v>19</v>
      </c>
      <c r="E18" s="21" t="s">
        <v>86</v>
      </c>
      <c r="F18" s="21"/>
      <c r="G18" s="10">
        <f>G19</f>
        <v>36353617.93</v>
      </c>
      <c r="H18" s="10">
        <f>H19</f>
        <v>17026943.400000002</v>
      </c>
    </row>
    <row r="19" spans="1:8" ht="90">
      <c r="A19" s="11" t="s">
        <v>92</v>
      </c>
      <c r="B19" s="23" t="s">
        <v>82</v>
      </c>
      <c r="C19" s="21" t="s">
        <v>7</v>
      </c>
      <c r="D19" s="21" t="s">
        <v>19</v>
      </c>
      <c r="E19" s="21" t="s">
        <v>89</v>
      </c>
      <c r="F19" s="21"/>
      <c r="G19" s="10">
        <f>G20+G21+G22+G23+G24+G25+G26+G27+G28</f>
        <v>36353617.93</v>
      </c>
      <c r="H19" s="10">
        <f>H20+H21+H22+H23+H24+H25+H26+H27+H28</f>
        <v>17026943.400000002</v>
      </c>
    </row>
    <row r="20" spans="1:8" ht="57">
      <c r="A20" s="13" t="s">
        <v>12</v>
      </c>
      <c r="B20" s="23" t="s">
        <v>82</v>
      </c>
      <c r="C20" s="23" t="s">
        <v>7</v>
      </c>
      <c r="D20" s="23" t="s">
        <v>19</v>
      </c>
      <c r="E20" s="23" t="s">
        <v>89</v>
      </c>
      <c r="F20" s="23" t="s">
        <v>13</v>
      </c>
      <c r="G20" s="14">
        <v>21412000</v>
      </c>
      <c r="H20" s="14">
        <v>10430950.689999999</v>
      </c>
    </row>
    <row r="21" spans="1:8" ht="99.75">
      <c r="A21" s="13" t="s">
        <v>20</v>
      </c>
      <c r="B21" s="23" t="s">
        <v>82</v>
      </c>
      <c r="C21" s="23" t="s">
        <v>7</v>
      </c>
      <c r="D21" s="23" t="s">
        <v>19</v>
      </c>
      <c r="E21" s="23" t="s">
        <v>89</v>
      </c>
      <c r="F21" s="23" t="s">
        <v>21</v>
      </c>
      <c r="G21" s="14">
        <v>100000</v>
      </c>
      <c r="H21" s="14">
        <v>7100</v>
      </c>
    </row>
    <row r="22" spans="1:8" ht="156.75">
      <c r="A22" s="13" t="s">
        <v>88</v>
      </c>
      <c r="B22" s="23" t="s">
        <v>82</v>
      </c>
      <c r="C22" s="23" t="s">
        <v>7</v>
      </c>
      <c r="D22" s="23" t="s">
        <v>19</v>
      </c>
      <c r="E22" s="23" t="s">
        <v>89</v>
      </c>
      <c r="F22" s="23" t="s">
        <v>14</v>
      </c>
      <c r="G22" s="14">
        <v>6377495.7699999996</v>
      </c>
      <c r="H22" s="14">
        <v>3127992.29</v>
      </c>
    </row>
    <row r="23" spans="1:8" ht="85.5">
      <c r="A23" s="13" t="s">
        <v>93</v>
      </c>
      <c r="B23" s="23" t="s">
        <v>82</v>
      </c>
      <c r="C23" s="23" t="s">
        <v>7</v>
      </c>
      <c r="D23" s="23" t="s">
        <v>19</v>
      </c>
      <c r="E23" s="23" t="s">
        <v>89</v>
      </c>
      <c r="F23" s="23" t="s">
        <v>22</v>
      </c>
      <c r="G23" s="14">
        <v>1627602.16</v>
      </c>
      <c r="H23" s="14">
        <v>881651.67</v>
      </c>
    </row>
    <row r="24" spans="1:8" ht="99.75">
      <c r="A24" s="13" t="s">
        <v>90</v>
      </c>
      <c r="B24" s="23" t="s">
        <v>82</v>
      </c>
      <c r="C24" s="23" t="s">
        <v>7</v>
      </c>
      <c r="D24" s="23" t="s">
        <v>19</v>
      </c>
      <c r="E24" s="23" t="s">
        <v>89</v>
      </c>
      <c r="F24" s="23" t="s">
        <v>17</v>
      </c>
      <c r="G24" s="14">
        <v>6001520</v>
      </c>
      <c r="H24" s="14">
        <v>2094765.74</v>
      </c>
    </row>
    <row r="25" spans="1:8" ht="42.75">
      <c r="A25" s="13" t="s">
        <v>67</v>
      </c>
      <c r="B25" s="23" t="s">
        <v>82</v>
      </c>
      <c r="C25" s="23" t="s">
        <v>7</v>
      </c>
      <c r="D25" s="23" t="s">
        <v>19</v>
      </c>
      <c r="E25" s="23" t="s">
        <v>89</v>
      </c>
      <c r="F25" s="23" t="s">
        <v>68</v>
      </c>
      <c r="G25" s="14">
        <v>655000</v>
      </c>
      <c r="H25" s="14">
        <v>413919.01</v>
      </c>
    </row>
    <row r="26" spans="1:8" ht="57">
      <c r="A26" s="13" t="s">
        <v>23</v>
      </c>
      <c r="B26" s="23" t="s">
        <v>82</v>
      </c>
      <c r="C26" s="23" t="s">
        <v>7</v>
      </c>
      <c r="D26" s="23" t="s">
        <v>19</v>
      </c>
      <c r="E26" s="23" t="s">
        <v>89</v>
      </c>
      <c r="F26" s="23" t="s">
        <v>24</v>
      </c>
      <c r="G26" s="14">
        <v>50000</v>
      </c>
      <c r="H26" s="14">
        <v>16495</v>
      </c>
    </row>
    <row r="27" spans="1:8" ht="28.5">
      <c r="A27" s="13" t="s">
        <v>94</v>
      </c>
      <c r="B27" s="23" t="s">
        <v>82</v>
      </c>
      <c r="C27" s="23" t="s">
        <v>7</v>
      </c>
      <c r="D27" s="23" t="s">
        <v>19</v>
      </c>
      <c r="E27" s="23" t="s">
        <v>89</v>
      </c>
      <c r="F27" s="23" t="s">
        <v>25</v>
      </c>
      <c r="G27" s="14">
        <v>130000</v>
      </c>
      <c r="H27" s="14">
        <v>54069</v>
      </c>
    </row>
    <row r="28" spans="1:8" ht="28.5">
      <c r="A28" s="13" t="s">
        <v>95</v>
      </c>
      <c r="B28" s="23" t="s">
        <v>82</v>
      </c>
      <c r="C28" s="23" t="s">
        <v>7</v>
      </c>
      <c r="D28" s="23" t="s">
        <v>19</v>
      </c>
      <c r="E28" s="23" t="s">
        <v>89</v>
      </c>
      <c r="F28" s="23" t="s">
        <v>72</v>
      </c>
      <c r="G28" s="14">
        <v>0</v>
      </c>
      <c r="H28" s="14">
        <v>0</v>
      </c>
    </row>
    <row r="29" spans="1:8" ht="57">
      <c r="A29" s="13" t="s">
        <v>96</v>
      </c>
      <c r="B29" s="23" t="s">
        <v>82</v>
      </c>
      <c r="C29" s="23" t="s">
        <v>7</v>
      </c>
      <c r="D29" s="23" t="s">
        <v>74</v>
      </c>
      <c r="E29" s="23"/>
      <c r="F29" s="23"/>
      <c r="G29" s="14">
        <f>SUM(G30)</f>
        <v>1297407.1599999999</v>
      </c>
      <c r="H29" s="14">
        <f>SUM(H30)</f>
        <v>1289429.58</v>
      </c>
    </row>
    <row r="30" spans="1:8" ht="57">
      <c r="A30" s="13" t="s">
        <v>97</v>
      </c>
      <c r="B30" s="23" t="s">
        <v>82</v>
      </c>
      <c r="C30" s="23" t="s">
        <v>7</v>
      </c>
      <c r="D30" s="23" t="s">
        <v>74</v>
      </c>
      <c r="E30" s="23" t="s">
        <v>98</v>
      </c>
      <c r="F30" s="23"/>
      <c r="G30" s="14">
        <f>SUM(G31)</f>
        <v>1297407.1599999999</v>
      </c>
      <c r="H30" s="14">
        <f>SUM(H31)</f>
        <v>1289429.58</v>
      </c>
    </row>
    <row r="31" spans="1:8" ht="28.5">
      <c r="A31" s="13" t="s">
        <v>99</v>
      </c>
      <c r="B31" s="23" t="s">
        <v>82</v>
      </c>
      <c r="C31" s="23" t="s">
        <v>7</v>
      </c>
      <c r="D31" s="23" t="s">
        <v>74</v>
      </c>
      <c r="E31" s="23" t="s">
        <v>98</v>
      </c>
      <c r="F31" s="23" t="s">
        <v>100</v>
      </c>
      <c r="G31" s="14">
        <v>1297407.1599999999</v>
      </c>
      <c r="H31" s="14">
        <v>1289429.58</v>
      </c>
    </row>
    <row r="32" spans="1:8" ht="30">
      <c r="A32" s="11" t="s">
        <v>101</v>
      </c>
      <c r="B32" s="23" t="s">
        <v>82</v>
      </c>
      <c r="C32" s="21" t="s">
        <v>7</v>
      </c>
      <c r="D32" s="21" t="s">
        <v>26</v>
      </c>
      <c r="E32" s="21"/>
      <c r="F32" s="21"/>
      <c r="G32" s="10">
        <f>SUM(G33)</f>
        <v>0</v>
      </c>
      <c r="H32" s="10">
        <f>SUM(H33)</f>
        <v>0</v>
      </c>
    </row>
    <row r="33" spans="1:8" ht="45">
      <c r="A33" s="11" t="s">
        <v>85</v>
      </c>
      <c r="B33" s="23" t="s">
        <v>82</v>
      </c>
      <c r="C33" s="22" t="s">
        <v>7</v>
      </c>
      <c r="D33" s="22" t="s">
        <v>26</v>
      </c>
      <c r="E33" s="22" t="s">
        <v>86</v>
      </c>
      <c r="F33" s="22"/>
      <c r="G33" s="12">
        <f>SUM(G34)</f>
        <v>0</v>
      </c>
      <c r="H33" s="12">
        <f>SUM(H34)</f>
        <v>0</v>
      </c>
    </row>
    <row r="34" spans="1:8" ht="57">
      <c r="A34" s="13" t="s">
        <v>27</v>
      </c>
      <c r="B34" s="23" t="s">
        <v>82</v>
      </c>
      <c r="C34" s="23" t="s">
        <v>7</v>
      </c>
      <c r="D34" s="23" t="s">
        <v>26</v>
      </c>
      <c r="E34" s="24" t="s">
        <v>98</v>
      </c>
      <c r="F34" s="23"/>
      <c r="G34" s="14">
        <f>G35</f>
        <v>0</v>
      </c>
      <c r="H34" s="14">
        <f>H35</f>
        <v>0</v>
      </c>
    </row>
    <row r="35" spans="1:8" ht="28.5">
      <c r="A35" s="13" t="s">
        <v>28</v>
      </c>
      <c r="B35" s="23" t="s">
        <v>82</v>
      </c>
      <c r="C35" s="23" t="s">
        <v>7</v>
      </c>
      <c r="D35" s="23" t="s">
        <v>26</v>
      </c>
      <c r="E35" s="24" t="s">
        <v>102</v>
      </c>
      <c r="F35" s="23" t="s">
        <v>29</v>
      </c>
      <c r="G35" s="14">
        <v>0</v>
      </c>
      <c r="H35" s="14">
        <v>0</v>
      </c>
    </row>
    <row r="36" spans="1:8" ht="45">
      <c r="A36" s="11" t="s">
        <v>30</v>
      </c>
      <c r="B36" s="21" t="s">
        <v>82</v>
      </c>
      <c r="C36" s="21" t="s">
        <v>7</v>
      </c>
      <c r="D36" s="21" t="s">
        <v>31</v>
      </c>
      <c r="E36" s="21"/>
      <c r="F36" s="21"/>
      <c r="G36" s="10">
        <f>G37</f>
        <v>1978359.33</v>
      </c>
      <c r="H36" s="10">
        <f>H37</f>
        <v>1771937.84</v>
      </c>
    </row>
    <row r="37" spans="1:8" ht="45">
      <c r="A37" s="11" t="s">
        <v>85</v>
      </c>
      <c r="B37" s="21" t="s">
        <v>82</v>
      </c>
      <c r="C37" s="21" t="s">
        <v>7</v>
      </c>
      <c r="D37" s="21" t="s">
        <v>31</v>
      </c>
      <c r="E37" s="21" t="s">
        <v>86</v>
      </c>
      <c r="F37" s="21"/>
      <c r="G37" s="10">
        <f>G38+G43+G41+G45</f>
        <v>1978359.33</v>
      </c>
      <c r="H37" s="10">
        <f>H38+H43+H41+H45</f>
        <v>1771937.84</v>
      </c>
    </row>
    <row r="38" spans="1:8" ht="240">
      <c r="A38" s="11" t="s">
        <v>103</v>
      </c>
      <c r="B38" s="21" t="s">
        <v>82</v>
      </c>
      <c r="C38" s="21" t="s">
        <v>7</v>
      </c>
      <c r="D38" s="21" t="s">
        <v>31</v>
      </c>
      <c r="E38" s="21" t="s">
        <v>104</v>
      </c>
      <c r="F38" s="21"/>
      <c r="G38" s="10">
        <f>SUM(G39:G40)</f>
        <v>285006</v>
      </c>
      <c r="H38" s="10">
        <f>SUM(H39:H40)</f>
        <v>213754.5</v>
      </c>
    </row>
    <row r="39" spans="1:8" ht="42.75">
      <c r="A39" s="13" t="s">
        <v>32</v>
      </c>
      <c r="B39" s="23" t="s">
        <v>82</v>
      </c>
      <c r="C39" s="23" t="s">
        <v>7</v>
      </c>
      <c r="D39" s="23" t="s">
        <v>31</v>
      </c>
      <c r="E39" s="23" t="s">
        <v>104</v>
      </c>
      <c r="F39" s="23" t="s">
        <v>33</v>
      </c>
      <c r="G39" s="14">
        <v>285006</v>
      </c>
      <c r="H39" s="14">
        <v>213754.5</v>
      </c>
    </row>
    <row r="40" spans="1:8" ht="42.75">
      <c r="A40" s="13" t="s">
        <v>32</v>
      </c>
      <c r="B40" s="23" t="s">
        <v>82</v>
      </c>
      <c r="C40" s="23" t="s">
        <v>7</v>
      </c>
      <c r="D40" s="23" t="s">
        <v>31</v>
      </c>
      <c r="E40" s="23" t="s">
        <v>105</v>
      </c>
      <c r="F40" s="23" t="s">
        <v>33</v>
      </c>
      <c r="G40" s="14">
        <v>0</v>
      </c>
      <c r="H40" s="14">
        <v>0</v>
      </c>
    </row>
    <row r="41" spans="1:8" ht="255">
      <c r="A41" s="11" t="s">
        <v>106</v>
      </c>
      <c r="B41" s="23" t="s">
        <v>82</v>
      </c>
      <c r="C41" s="23" t="s">
        <v>7</v>
      </c>
      <c r="D41" s="23" t="s">
        <v>31</v>
      </c>
      <c r="E41" s="23" t="s">
        <v>107</v>
      </c>
      <c r="F41" s="23" t="s">
        <v>17</v>
      </c>
      <c r="G41" s="14">
        <f>SUM(G42)</f>
        <v>310000</v>
      </c>
      <c r="H41" s="14">
        <f>SUM(H42)</f>
        <v>310000</v>
      </c>
    </row>
    <row r="42" spans="1:8" ht="99.75">
      <c r="A42" s="13" t="s">
        <v>90</v>
      </c>
      <c r="B42" s="23" t="s">
        <v>82</v>
      </c>
      <c r="C42" s="23" t="s">
        <v>7</v>
      </c>
      <c r="D42" s="23" t="s">
        <v>31</v>
      </c>
      <c r="E42" s="23" t="s">
        <v>107</v>
      </c>
      <c r="F42" s="23" t="s">
        <v>17</v>
      </c>
      <c r="G42" s="14">
        <v>310000</v>
      </c>
      <c r="H42" s="14">
        <v>310000</v>
      </c>
    </row>
    <row r="43" spans="1:8" ht="165">
      <c r="A43" s="11" t="s">
        <v>108</v>
      </c>
      <c r="B43" s="21" t="s">
        <v>82</v>
      </c>
      <c r="C43" s="21" t="s">
        <v>7</v>
      </c>
      <c r="D43" s="21" t="s">
        <v>31</v>
      </c>
      <c r="E43" s="21" t="s">
        <v>109</v>
      </c>
      <c r="F43" s="21"/>
      <c r="G43" s="10">
        <f>G44</f>
        <v>3044</v>
      </c>
      <c r="H43" s="10">
        <f>H44</f>
        <v>3044</v>
      </c>
    </row>
    <row r="44" spans="1:8" ht="99.75">
      <c r="A44" s="13" t="s">
        <v>90</v>
      </c>
      <c r="B44" s="23" t="s">
        <v>82</v>
      </c>
      <c r="C44" s="23" t="s">
        <v>7</v>
      </c>
      <c r="D44" s="23" t="s">
        <v>31</v>
      </c>
      <c r="E44" s="23" t="s">
        <v>109</v>
      </c>
      <c r="F44" s="23" t="s">
        <v>17</v>
      </c>
      <c r="G44" s="14">
        <v>3044</v>
      </c>
      <c r="H44" s="14">
        <v>3044</v>
      </c>
    </row>
    <row r="45" spans="1:8" ht="90">
      <c r="A45" s="11" t="s">
        <v>110</v>
      </c>
      <c r="B45" s="21" t="s">
        <v>82</v>
      </c>
      <c r="C45" s="21" t="s">
        <v>7</v>
      </c>
      <c r="D45" s="21" t="s">
        <v>31</v>
      </c>
      <c r="E45" s="21" t="s">
        <v>89</v>
      </c>
      <c r="F45" s="21"/>
      <c r="G45" s="10">
        <f>G46</f>
        <v>1380309.33</v>
      </c>
      <c r="H45" s="10">
        <f>H46</f>
        <v>1245139.3400000001</v>
      </c>
    </row>
    <row r="46" spans="1:8" ht="99.75">
      <c r="A46" s="13" t="s">
        <v>90</v>
      </c>
      <c r="B46" s="23" t="s">
        <v>82</v>
      </c>
      <c r="C46" s="23" t="s">
        <v>7</v>
      </c>
      <c r="D46" s="23" t="s">
        <v>31</v>
      </c>
      <c r="E46" s="23" t="s">
        <v>89</v>
      </c>
      <c r="F46" s="23" t="s">
        <v>17</v>
      </c>
      <c r="G46" s="14">
        <v>1380309.33</v>
      </c>
      <c r="H46" s="14">
        <v>1245139.3400000001</v>
      </c>
    </row>
    <row r="47" spans="1:8" ht="30">
      <c r="A47" s="11" t="s">
        <v>34</v>
      </c>
      <c r="B47" s="21" t="s">
        <v>82</v>
      </c>
      <c r="C47" s="21" t="s">
        <v>9</v>
      </c>
      <c r="D47" s="21" t="s">
        <v>8</v>
      </c>
      <c r="E47" s="21"/>
      <c r="F47" s="21"/>
      <c r="G47" s="10">
        <f t="shared" ref="G47:H49" si="0">G48</f>
        <v>790789</v>
      </c>
      <c r="H47" s="10">
        <f t="shared" si="0"/>
        <v>579308.6100000001</v>
      </c>
    </row>
    <row r="48" spans="1:8" ht="45">
      <c r="A48" s="11" t="s">
        <v>35</v>
      </c>
      <c r="B48" s="21" t="s">
        <v>82</v>
      </c>
      <c r="C48" s="21" t="s">
        <v>9</v>
      </c>
      <c r="D48" s="21" t="s">
        <v>16</v>
      </c>
      <c r="E48" s="21"/>
      <c r="F48" s="21"/>
      <c r="G48" s="10">
        <f t="shared" si="0"/>
        <v>790789</v>
      </c>
      <c r="H48" s="10">
        <f t="shared" si="0"/>
        <v>579308.6100000001</v>
      </c>
    </row>
    <row r="49" spans="1:8" ht="45">
      <c r="A49" s="11" t="s">
        <v>85</v>
      </c>
      <c r="B49" s="21" t="s">
        <v>82</v>
      </c>
      <c r="C49" s="21" t="s">
        <v>9</v>
      </c>
      <c r="D49" s="21" t="s">
        <v>16</v>
      </c>
      <c r="E49" s="21" t="s">
        <v>86</v>
      </c>
      <c r="F49" s="21"/>
      <c r="G49" s="10">
        <f t="shared" si="0"/>
        <v>790789</v>
      </c>
      <c r="H49" s="10">
        <f t="shared" si="0"/>
        <v>579308.6100000001</v>
      </c>
    </row>
    <row r="50" spans="1:8" ht="120">
      <c r="A50" s="11" t="s">
        <v>111</v>
      </c>
      <c r="B50" s="21" t="s">
        <v>82</v>
      </c>
      <c r="C50" s="21" t="s">
        <v>9</v>
      </c>
      <c r="D50" s="21" t="s">
        <v>16</v>
      </c>
      <c r="E50" s="21" t="s">
        <v>112</v>
      </c>
      <c r="F50" s="21"/>
      <c r="G50" s="10">
        <f>G51+G52+G53+G54+G55</f>
        <v>790789</v>
      </c>
      <c r="H50" s="10">
        <f>H51+H52+H53+H54+H55</f>
        <v>579308.6100000001</v>
      </c>
    </row>
    <row r="51" spans="1:8" ht="57">
      <c r="A51" s="13" t="s">
        <v>12</v>
      </c>
      <c r="B51" s="23" t="s">
        <v>82</v>
      </c>
      <c r="C51" s="23" t="s">
        <v>9</v>
      </c>
      <c r="D51" s="23" t="s">
        <v>16</v>
      </c>
      <c r="E51" s="23" t="s">
        <v>112</v>
      </c>
      <c r="F51" s="23" t="s">
        <v>13</v>
      </c>
      <c r="G51" s="14">
        <v>594576</v>
      </c>
      <c r="H51" s="14">
        <v>439693.64</v>
      </c>
    </row>
    <row r="52" spans="1:8" ht="156.75">
      <c r="A52" s="13" t="s">
        <v>88</v>
      </c>
      <c r="B52" s="23" t="s">
        <v>82</v>
      </c>
      <c r="C52" s="23" t="s">
        <v>9</v>
      </c>
      <c r="D52" s="23" t="s">
        <v>16</v>
      </c>
      <c r="E52" s="23" t="s">
        <v>112</v>
      </c>
      <c r="F52" s="23" t="s">
        <v>14</v>
      </c>
      <c r="G52" s="14">
        <v>179562</v>
      </c>
      <c r="H52" s="14">
        <v>130371.52</v>
      </c>
    </row>
    <row r="53" spans="1:8" ht="85.5">
      <c r="A53" s="13" t="s">
        <v>93</v>
      </c>
      <c r="B53" s="23" t="s">
        <v>82</v>
      </c>
      <c r="C53" s="23" t="s">
        <v>9</v>
      </c>
      <c r="D53" s="23" t="s">
        <v>16</v>
      </c>
      <c r="E53" s="23" t="s">
        <v>112</v>
      </c>
      <c r="F53" s="23" t="s">
        <v>22</v>
      </c>
      <c r="G53" s="14">
        <v>7320</v>
      </c>
      <c r="H53" s="14">
        <v>4280</v>
      </c>
    </row>
    <row r="54" spans="1:8" ht="99.75">
      <c r="A54" s="13" t="s">
        <v>90</v>
      </c>
      <c r="B54" s="23" t="s">
        <v>82</v>
      </c>
      <c r="C54" s="23" t="s">
        <v>9</v>
      </c>
      <c r="D54" s="23" t="s">
        <v>16</v>
      </c>
      <c r="E54" s="23" t="s">
        <v>112</v>
      </c>
      <c r="F54" s="23" t="s">
        <v>17</v>
      </c>
      <c r="G54" s="14">
        <v>3504</v>
      </c>
      <c r="H54" s="14">
        <v>1493.79</v>
      </c>
    </row>
    <row r="55" spans="1:8" ht="42.75">
      <c r="A55" s="13" t="s">
        <v>67</v>
      </c>
      <c r="B55" s="23" t="s">
        <v>82</v>
      </c>
      <c r="C55" s="23" t="s">
        <v>9</v>
      </c>
      <c r="D55" s="23" t="s">
        <v>16</v>
      </c>
      <c r="E55" s="23" t="s">
        <v>112</v>
      </c>
      <c r="F55" s="23" t="s">
        <v>68</v>
      </c>
      <c r="G55" s="14">
        <v>5827</v>
      </c>
      <c r="H55" s="14">
        <v>3469.66</v>
      </c>
    </row>
    <row r="56" spans="1:8" ht="60">
      <c r="A56" s="11" t="s">
        <v>36</v>
      </c>
      <c r="B56" s="21" t="s">
        <v>82</v>
      </c>
      <c r="C56" s="21" t="s">
        <v>16</v>
      </c>
      <c r="D56" s="21" t="s">
        <v>8</v>
      </c>
      <c r="E56" s="21"/>
      <c r="F56" s="21"/>
      <c r="G56" s="10">
        <f>G57+G60</f>
        <v>5620440.2200000007</v>
      </c>
      <c r="H56" s="10">
        <f>H57+H60</f>
        <v>3759565.95</v>
      </c>
    </row>
    <row r="57" spans="1:8" ht="45">
      <c r="A57" s="11" t="s">
        <v>85</v>
      </c>
      <c r="B57" s="21" t="s">
        <v>82</v>
      </c>
      <c r="C57" s="21" t="s">
        <v>16</v>
      </c>
      <c r="D57" s="21" t="s">
        <v>37</v>
      </c>
      <c r="E57" s="21" t="s">
        <v>86</v>
      </c>
      <c r="F57" s="21"/>
      <c r="G57" s="10">
        <f>SUM(G58)</f>
        <v>1399500</v>
      </c>
      <c r="H57" s="10">
        <f>SUM(H58)</f>
        <v>1146450</v>
      </c>
    </row>
    <row r="58" spans="1:8" ht="105">
      <c r="A58" s="11" t="s">
        <v>113</v>
      </c>
      <c r="B58" s="21" t="s">
        <v>82</v>
      </c>
      <c r="C58" s="21" t="s">
        <v>16</v>
      </c>
      <c r="D58" s="21" t="s">
        <v>37</v>
      </c>
      <c r="E58" s="21" t="s">
        <v>114</v>
      </c>
      <c r="F58" s="21"/>
      <c r="G58" s="10">
        <f>SUM(G59)</f>
        <v>1399500</v>
      </c>
      <c r="H58" s="10">
        <f>SUM(H59)</f>
        <v>1146450</v>
      </c>
    </row>
    <row r="59" spans="1:8" ht="99.75">
      <c r="A59" s="13" t="s">
        <v>90</v>
      </c>
      <c r="B59" s="23" t="s">
        <v>82</v>
      </c>
      <c r="C59" s="23" t="s">
        <v>16</v>
      </c>
      <c r="D59" s="23" t="s">
        <v>37</v>
      </c>
      <c r="E59" s="23" t="s">
        <v>114</v>
      </c>
      <c r="F59" s="23" t="s">
        <v>17</v>
      </c>
      <c r="G59" s="14">
        <v>1399500</v>
      </c>
      <c r="H59" s="14">
        <v>1146450</v>
      </c>
    </row>
    <row r="60" spans="1:8" ht="45">
      <c r="A60" s="11" t="s">
        <v>38</v>
      </c>
      <c r="B60" s="21" t="s">
        <v>82</v>
      </c>
      <c r="C60" s="21" t="s">
        <v>16</v>
      </c>
      <c r="D60" s="21" t="s">
        <v>39</v>
      </c>
      <c r="E60" s="21"/>
      <c r="F60" s="21"/>
      <c r="G60" s="10">
        <f>G61</f>
        <v>4220940.2200000007</v>
      </c>
      <c r="H60" s="10">
        <f>H61</f>
        <v>2613115.9500000002</v>
      </c>
    </row>
    <row r="61" spans="1:8" ht="45">
      <c r="A61" s="11" t="s">
        <v>85</v>
      </c>
      <c r="B61" s="21" t="s">
        <v>82</v>
      </c>
      <c r="C61" s="21" t="s">
        <v>16</v>
      </c>
      <c r="D61" s="21" t="s">
        <v>39</v>
      </c>
      <c r="E61" s="21" t="s">
        <v>86</v>
      </c>
      <c r="F61" s="21"/>
      <c r="G61" s="10">
        <f>SUM(G65+G62+G67)</f>
        <v>4220940.2200000007</v>
      </c>
      <c r="H61" s="10">
        <f>SUM(H65+H62+H67)</f>
        <v>2613115.9500000002</v>
      </c>
    </row>
    <row r="62" spans="1:8" ht="135">
      <c r="A62" s="11" t="s">
        <v>40</v>
      </c>
      <c r="B62" s="21" t="s">
        <v>82</v>
      </c>
      <c r="C62" s="21" t="s">
        <v>16</v>
      </c>
      <c r="D62" s="21" t="s">
        <v>39</v>
      </c>
      <c r="E62" s="21" t="s">
        <v>115</v>
      </c>
      <c r="F62" s="21"/>
      <c r="G62" s="10">
        <f>G63+G64</f>
        <v>2797324.22</v>
      </c>
      <c r="H62" s="10">
        <f>H63+H64</f>
        <v>1574339.9500000002</v>
      </c>
    </row>
    <row r="63" spans="1:8" ht="99.75">
      <c r="A63" s="13" t="s">
        <v>90</v>
      </c>
      <c r="B63" s="23" t="s">
        <v>82</v>
      </c>
      <c r="C63" s="23" t="s">
        <v>16</v>
      </c>
      <c r="D63" s="23" t="s">
        <v>39</v>
      </c>
      <c r="E63" s="23" t="s">
        <v>115</v>
      </c>
      <c r="F63" s="23" t="s">
        <v>17</v>
      </c>
      <c r="G63" s="14">
        <v>2669864</v>
      </c>
      <c r="H63" s="14">
        <v>1513699.11</v>
      </c>
    </row>
    <row r="64" spans="1:8" ht="42.75">
      <c r="A64" s="13" t="s">
        <v>67</v>
      </c>
      <c r="B64" s="23" t="s">
        <v>82</v>
      </c>
      <c r="C64" s="23" t="s">
        <v>16</v>
      </c>
      <c r="D64" s="23" t="s">
        <v>39</v>
      </c>
      <c r="E64" s="23" t="s">
        <v>115</v>
      </c>
      <c r="F64" s="23" t="s">
        <v>68</v>
      </c>
      <c r="G64" s="14">
        <v>127460.22</v>
      </c>
      <c r="H64" s="14">
        <v>60640.84</v>
      </c>
    </row>
    <row r="65" spans="1:8" ht="180">
      <c r="A65" s="11" t="s">
        <v>116</v>
      </c>
      <c r="B65" s="23" t="s">
        <v>82</v>
      </c>
      <c r="C65" s="23" t="s">
        <v>16</v>
      </c>
      <c r="D65" s="23" t="s">
        <v>39</v>
      </c>
      <c r="E65" s="23" t="s">
        <v>117</v>
      </c>
      <c r="F65" s="23"/>
      <c r="G65" s="14">
        <f>SUM(G66)</f>
        <v>923616</v>
      </c>
      <c r="H65" s="14">
        <f>SUM(H66)</f>
        <v>538776</v>
      </c>
    </row>
    <row r="66" spans="1:8" ht="99.75">
      <c r="A66" s="13" t="s">
        <v>90</v>
      </c>
      <c r="B66" s="23" t="s">
        <v>82</v>
      </c>
      <c r="C66" s="23" t="s">
        <v>16</v>
      </c>
      <c r="D66" s="23" t="s">
        <v>39</v>
      </c>
      <c r="E66" s="23" t="s">
        <v>117</v>
      </c>
      <c r="F66" s="23" t="s">
        <v>17</v>
      </c>
      <c r="G66" s="14">
        <v>923616</v>
      </c>
      <c r="H66" s="14">
        <v>538776</v>
      </c>
    </row>
    <row r="67" spans="1:8" ht="99.75">
      <c r="A67" s="13" t="s">
        <v>118</v>
      </c>
      <c r="B67" s="23" t="s">
        <v>82</v>
      </c>
      <c r="C67" s="23" t="s">
        <v>16</v>
      </c>
      <c r="D67" s="23" t="s">
        <v>39</v>
      </c>
      <c r="E67" s="23" t="s">
        <v>119</v>
      </c>
      <c r="F67" s="23"/>
      <c r="G67" s="14">
        <f>SUM(G68)</f>
        <v>500000</v>
      </c>
      <c r="H67" s="14">
        <f>SUM(H68)</f>
        <v>500000</v>
      </c>
    </row>
    <row r="68" spans="1:8" ht="99.75">
      <c r="A68" s="13" t="s">
        <v>90</v>
      </c>
      <c r="B68" s="23" t="s">
        <v>82</v>
      </c>
      <c r="C68" s="23" t="s">
        <v>16</v>
      </c>
      <c r="D68" s="23" t="s">
        <v>39</v>
      </c>
      <c r="E68" s="23" t="s">
        <v>119</v>
      </c>
      <c r="F68" s="23" t="s">
        <v>17</v>
      </c>
      <c r="G68" s="14">
        <v>500000</v>
      </c>
      <c r="H68" s="14">
        <v>500000</v>
      </c>
    </row>
    <row r="69" spans="1:8" ht="30">
      <c r="A69" s="11" t="s">
        <v>41</v>
      </c>
      <c r="B69" s="21" t="s">
        <v>82</v>
      </c>
      <c r="C69" s="21" t="s">
        <v>19</v>
      </c>
      <c r="D69" s="21" t="s">
        <v>8</v>
      </c>
      <c r="E69" s="21"/>
      <c r="F69" s="21"/>
      <c r="G69" s="10">
        <f>G70+G78</f>
        <v>43392340.579999998</v>
      </c>
      <c r="H69" s="10">
        <f>H70+H78</f>
        <v>32337231.91</v>
      </c>
    </row>
    <row r="70" spans="1:8" ht="60">
      <c r="A70" s="11" t="s">
        <v>42</v>
      </c>
      <c r="B70" s="21" t="s">
        <v>82</v>
      </c>
      <c r="C70" s="21" t="s">
        <v>19</v>
      </c>
      <c r="D70" s="21" t="s">
        <v>37</v>
      </c>
      <c r="E70" s="21"/>
      <c r="F70" s="21"/>
      <c r="G70" s="10">
        <f>G71</f>
        <v>42892340.579999998</v>
      </c>
      <c r="H70" s="10">
        <f>H71</f>
        <v>32109831.91</v>
      </c>
    </row>
    <row r="71" spans="1:8" ht="45">
      <c r="A71" s="11" t="s">
        <v>85</v>
      </c>
      <c r="B71" s="21" t="s">
        <v>82</v>
      </c>
      <c r="C71" s="21" t="s">
        <v>19</v>
      </c>
      <c r="D71" s="21" t="s">
        <v>37</v>
      </c>
      <c r="E71" s="21" t="s">
        <v>86</v>
      </c>
      <c r="F71" s="21"/>
      <c r="G71" s="10">
        <f>G72+G75</f>
        <v>42892340.579999998</v>
      </c>
      <c r="H71" s="10">
        <f>H72+H75</f>
        <v>32109831.91</v>
      </c>
    </row>
    <row r="72" spans="1:8" ht="270">
      <c r="A72" s="11" t="s">
        <v>43</v>
      </c>
      <c r="B72" s="21" t="s">
        <v>82</v>
      </c>
      <c r="C72" s="21" t="s">
        <v>19</v>
      </c>
      <c r="D72" s="21" t="s">
        <v>37</v>
      </c>
      <c r="E72" s="21" t="s">
        <v>120</v>
      </c>
      <c r="F72" s="21"/>
      <c r="G72" s="10">
        <f>G73+G74</f>
        <v>23892340.579999998</v>
      </c>
      <c r="H72" s="10">
        <f>H73+H74</f>
        <v>17723827.949999999</v>
      </c>
    </row>
    <row r="73" spans="1:8" ht="99.75">
      <c r="A73" s="13" t="s">
        <v>90</v>
      </c>
      <c r="B73" s="23" t="s">
        <v>82</v>
      </c>
      <c r="C73" s="23" t="s">
        <v>19</v>
      </c>
      <c r="D73" s="23" t="s">
        <v>37</v>
      </c>
      <c r="E73" s="23" t="s">
        <v>120</v>
      </c>
      <c r="F73" s="23" t="s">
        <v>17</v>
      </c>
      <c r="G73" s="14">
        <v>23507272.079999998</v>
      </c>
      <c r="H73" s="14">
        <v>17338759.449999999</v>
      </c>
    </row>
    <row r="74" spans="1:8" ht="114">
      <c r="A74" s="13" t="s">
        <v>121</v>
      </c>
      <c r="B74" s="23" t="s">
        <v>82</v>
      </c>
      <c r="C74" s="23" t="s">
        <v>19</v>
      </c>
      <c r="D74" s="23" t="s">
        <v>37</v>
      </c>
      <c r="E74" s="23" t="s">
        <v>120</v>
      </c>
      <c r="F74" s="23" t="s">
        <v>77</v>
      </c>
      <c r="G74" s="14">
        <v>385068.5</v>
      </c>
      <c r="H74" s="14">
        <v>385068.5</v>
      </c>
    </row>
    <row r="75" spans="1:8" ht="180">
      <c r="A75" s="11" t="s">
        <v>44</v>
      </c>
      <c r="B75" s="21" t="s">
        <v>82</v>
      </c>
      <c r="C75" s="21" t="s">
        <v>19</v>
      </c>
      <c r="D75" s="21" t="s">
        <v>37</v>
      </c>
      <c r="E75" s="21" t="s">
        <v>122</v>
      </c>
      <c r="F75" s="21"/>
      <c r="G75" s="10">
        <f>G76+G77</f>
        <v>19000000</v>
      </c>
      <c r="H75" s="10">
        <f>H76+H77</f>
        <v>14386003.960000001</v>
      </c>
    </row>
    <row r="76" spans="1:8" ht="99.75">
      <c r="A76" s="13" t="s">
        <v>90</v>
      </c>
      <c r="B76" s="23" t="s">
        <v>82</v>
      </c>
      <c r="C76" s="23" t="s">
        <v>19</v>
      </c>
      <c r="D76" s="23" t="s">
        <v>37</v>
      </c>
      <c r="E76" s="23" t="s">
        <v>122</v>
      </c>
      <c r="F76" s="23" t="s">
        <v>17</v>
      </c>
      <c r="G76" s="14">
        <v>18940000</v>
      </c>
      <c r="H76" s="14">
        <v>14326003.960000001</v>
      </c>
    </row>
    <row r="77" spans="1:8" ht="114">
      <c r="A77" s="13" t="s">
        <v>121</v>
      </c>
      <c r="B77" s="23" t="s">
        <v>82</v>
      </c>
      <c r="C77" s="23" t="s">
        <v>19</v>
      </c>
      <c r="D77" s="23" t="s">
        <v>37</v>
      </c>
      <c r="E77" s="23" t="s">
        <v>122</v>
      </c>
      <c r="F77" s="23" t="s">
        <v>77</v>
      </c>
      <c r="G77" s="14">
        <v>60000</v>
      </c>
      <c r="H77" s="14">
        <v>60000</v>
      </c>
    </row>
    <row r="78" spans="1:8" ht="60">
      <c r="A78" s="11" t="s">
        <v>123</v>
      </c>
      <c r="B78" s="21" t="s">
        <v>82</v>
      </c>
      <c r="C78" s="21" t="s">
        <v>19</v>
      </c>
      <c r="D78" s="21" t="s">
        <v>45</v>
      </c>
      <c r="E78" s="21"/>
      <c r="F78" s="21"/>
      <c r="G78" s="10">
        <f>G79</f>
        <v>500000</v>
      </c>
      <c r="H78" s="10">
        <f>H79</f>
        <v>227400</v>
      </c>
    </row>
    <row r="79" spans="1:8" ht="45">
      <c r="A79" s="11" t="s">
        <v>85</v>
      </c>
      <c r="B79" s="21" t="s">
        <v>82</v>
      </c>
      <c r="C79" s="21" t="s">
        <v>19</v>
      </c>
      <c r="D79" s="21" t="s">
        <v>45</v>
      </c>
      <c r="E79" s="21" t="s">
        <v>86</v>
      </c>
      <c r="F79" s="21"/>
      <c r="G79" s="10">
        <f>G80+G82</f>
        <v>500000</v>
      </c>
      <c r="H79" s="10">
        <f>H80+H82</f>
        <v>227400</v>
      </c>
    </row>
    <row r="80" spans="1:8" ht="60">
      <c r="A80" s="11" t="s">
        <v>46</v>
      </c>
      <c r="B80" s="21" t="s">
        <v>82</v>
      </c>
      <c r="C80" s="21" t="s">
        <v>19</v>
      </c>
      <c r="D80" s="21" t="s">
        <v>45</v>
      </c>
      <c r="E80" s="21" t="s">
        <v>124</v>
      </c>
      <c r="F80" s="21"/>
      <c r="G80" s="10">
        <f>G81</f>
        <v>400000</v>
      </c>
      <c r="H80" s="10">
        <f>H81</f>
        <v>220400</v>
      </c>
    </row>
    <row r="81" spans="1:8" ht="99.75">
      <c r="A81" s="13" t="s">
        <v>90</v>
      </c>
      <c r="B81" s="23" t="s">
        <v>82</v>
      </c>
      <c r="C81" s="23" t="s">
        <v>19</v>
      </c>
      <c r="D81" s="23" t="s">
        <v>45</v>
      </c>
      <c r="E81" s="23" t="s">
        <v>124</v>
      </c>
      <c r="F81" s="23" t="s">
        <v>17</v>
      </c>
      <c r="G81" s="14">
        <v>400000</v>
      </c>
      <c r="H81" s="14">
        <v>220400</v>
      </c>
    </row>
    <row r="82" spans="1:8" ht="120">
      <c r="A82" s="11" t="s">
        <v>47</v>
      </c>
      <c r="B82" s="21" t="s">
        <v>82</v>
      </c>
      <c r="C82" s="21" t="s">
        <v>19</v>
      </c>
      <c r="D82" s="21" t="s">
        <v>45</v>
      </c>
      <c r="E82" s="21" t="s">
        <v>125</v>
      </c>
      <c r="F82" s="21"/>
      <c r="G82" s="10">
        <f>G83</f>
        <v>100000</v>
      </c>
      <c r="H82" s="10">
        <f>H83</f>
        <v>7000</v>
      </c>
    </row>
    <row r="83" spans="1:8" ht="99.75">
      <c r="A83" s="13" t="s">
        <v>90</v>
      </c>
      <c r="B83" s="23" t="s">
        <v>82</v>
      </c>
      <c r="C83" s="23" t="s">
        <v>19</v>
      </c>
      <c r="D83" s="23" t="s">
        <v>45</v>
      </c>
      <c r="E83" s="23" t="s">
        <v>125</v>
      </c>
      <c r="F83" s="23" t="s">
        <v>17</v>
      </c>
      <c r="G83" s="14">
        <v>100000</v>
      </c>
      <c r="H83" s="14">
        <v>7000</v>
      </c>
    </row>
    <row r="84" spans="1:8" ht="45">
      <c r="A84" s="11" t="s">
        <v>48</v>
      </c>
      <c r="B84" s="21" t="s">
        <v>82</v>
      </c>
      <c r="C84" s="21" t="s">
        <v>49</v>
      </c>
      <c r="D84" s="21" t="s">
        <v>8</v>
      </c>
      <c r="E84" s="21"/>
      <c r="F84" s="21"/>
      <c r="G84" s="10">
        <f>G85+G89+G96</f>
        <v>86704445.75</v>
      </c>
      <c r="H84" s="10">
        <f>H85+H89+H96</f>
        <v>35347517.289999999</v>
      </c>
    </row>
    <row r="85" spans="1:8" ht="30">
      <c r="A85" s="11" t="s">
        <v>50</v>
      </c>
      <c r="B85" s="21" t="s">
        <v>82</v>
      </c>
      <c r="C85" s="21" t="s">
        <v>49</v>
      </c>
      <c r="D85" s="21" t="s">
        <v>7</v>
      </c>
      <c r="E85" s="21"/>
      <c r="F85" s="21"/>
      <c r="G85" s="10">
        <f>G87</f>
        <v>15600</v>
      </c>
      <c r="H85" s="10">
        <f>H87</f>
        <v>4545.3599999999997</v>
      </c>
    </row>
    <row r="86" spans="1:8" ht="45">
      <c r="A86" s="11" t="s">
        <v>85</v>
      </c>
      <c r="B86" s="21" t="s">
        <v>82</v>
      </c>
      <c r="C86" s="21" t="s">
        <v>49</v>
      </c>
      <c r="D86" s="21" t="s">
        <v>7</v>
      </c>
      <c r="E86" s="21" t="s">
        <v>86</v>
      </c>
      <c r="F86" s="21"/>
      <c r="G86" s="10">
        <f>SUM(G87)</f>
        <v>15600</v>
      </c>
      <c r="H86" s="10">
        <f>SUM(H87)</f>
        <v>4545.3599999999997</v>
      </c>
    </row>
    <row r="87" spans="1:8" ht="375">
      <c r="A87" s="16" t="s">
        <v>126</v>
      </c>
      <c r="B87" s="25">
        <v>906</v>
      </c>
      <c r="C87" s="21" t="s">
        <v>49</v>
      </c>
      <c r="D87" s="21" t="s">
        <v>7</v>
      </c>
      <c r="E87" s="21" t="s">
        <v>127</v>
      </c>
      <c r="F87" s="21"/>
      <c r="G87" s="10">
        <f>G88</f>
        <v>15600</v>
      </c>
      <c r="H87" s="10">
        <f>H88</f>
        <v>4545.3599999999997</v>
      </c>
    </row>
    <row r="88" spans="1:8" ht="99.75">
      <c r="A88" s="13" t="s">
        <v>90</v>
      </c>
      <c r="B88" s="23" t="s">
        <v>82</v>
      </c>
      <c r="C88" s="23" t="s">
        <v>49</v>
      </c>
      <c r="D88" s="23" t="s">
        <v>7</v>
      </c>
      <c r="E88" s="23" t="s">
        <v>127</v>
      </c>
      <c r="F88" s="23" t="s">
        <v>17</v>
      </c>
      <c r="G88" s="14">
        <v>15600</v>
      </c>
      <c r="H88" s="14">
        <v>4545.3599999999997</v>
      </c>
    </row>
    <row r="89" spans="1:8" ht="30">
      <c r="A89" s="11" t="s">
        <v>51</v>
      </c>
      <c r="B89" s="21" t="s">
        <v>82</v>
      </c>
      <c r="C89" s="21" t="s">
        <v>49</v>
      </c>
      <c r="D89" s="21" t="s">
        <v>9</v>
      </c>
      <c r="E89" s="21"/>
      <c r="F89" s="21"/>
      <c r="G89" s="10">
        <f>G91+G94</f>
        <v>4035074.2</v>
      </c>
      <c r="H89" s="10">
        <f>H91+H94</f>
        <v>1794089.92</v>
      </c>
    </row>
    <row r="90" spans="1:8" ht="45">
      <c r="A90" s="11" t="s">
        <v>85</v>
      </c>
      <c r="B90" s="21" t="s">
        <v>82</v>
      </c>
      <c r="C90" s="21" t="s">
        <v>49</v>
      </c>
      <c r="D90" s="21" t="s">
        <v>9</v>
      </c>
      <c r="E90" s="21" t="s">
        <v>86</v>
      </c>
      <c r="F90" s="21"/>
      <c r="G90" s="10">
        <f>G91+G94</f>
        <v>4035074.2</v>
      </c>
      <c r="H90" s="10">
        <f>H91+H94</f>
        <v>1794089.92</v>
      </c>
    </row>
    <row r="91" spans="1:8" ht="330">
      <c r="A91" s="16" t="s">
        <v>128</v>
      </c>
      <c r="B91" s="25">
        <v>906</v>
      </c>
      <c r="C91" s="21" t="s">
        <v>49</v>
      </c>
      <c r="D91" s="21" t="s">
        <v>9</v>
      </c>
      <c r="E91" s="21" t="s">
        <v>129</v>
      </c>
      <c r="F91" s="21"/>
      <c r="G91" s="10">
        <f>G92+G93</f>
        <v>2712150</v>
      </c>
      <c r="H91" s="10">
        <f>H92+H93</f>
        <v>727630.72</v>
      </c>
    </row>
    <row r="92" spans="1:8" ht="99.75">
      <c r="A92" s="13" t="s">
        <v>90</v>
      </c>
      <c r="B92" s="23" t="s">
        <v>82</v>
      </c>
      <c r="C92" s="23" t="s">
        <v>49</v>
      </c>
      <c r="D92" s="23" t="s">
        <v>9</v>
      </c>
      <c r="E92" s="23" t="s">
        <v>129</v>
      </c>
      <c r="F92" s="23" t="s">
        <v>17</v>
      </c>
      <c r="G92" s="14">
        <v>2120310</v>
      </c>
      <c r="H92" s="14">
        <v>431710.71999999997</v>
      </c>
    </row>
    <row r="93" spans="1:8" ht="114">
      <c r="A93" s="13" t="s">
        <v>130</v>
      </c>
      <c r="B93" s="23" t="s">
        <v>82</v>
      </c>
      <c r="C93" s="23" t="s">
        <v>49</v>
      </c>
      <c r="D93" s="23" t="s">
        <v>9</v>
      </c>
      <c r="E93" s="23" t="s">
        <v>129</v>
      </c>
      <c r="F93" s="23" t="s">
        <v>59</v>
      </c>
      <c r="G93" s="14">
        <v>591840</v>
      </c>
      <c r="H93" s="14">
        <v>295920</v>
      </c>
    </row>
    <row r="94" spans="1:8" ht="210">
      <c r="A94" s="11" t="s">
        <v>131</v>
      </c>
      <c r="B94" s="21" t="s">
        <v>82</v>
      </c>
      <c r="C94" s="21" t="s">
        <v>49</v>
      </c>
      <c r="D94" s="21" t="s">
        <v>9</v>
      </c>
      <c r="E94" s="21" t="s">
        <v>132</v>
      </c>
      <c r="F94" s="21"/>
      <c r="G94" s="10">
        <f>G95</f>
        <v>1322924.2</v>
      </c>
      <c r="H94" s="10">
        <f>H95</f>
        <v>1066459.2</v>
      </c>
    </row>
    <row r="95" spans="1:8" ht="99.75">
      <c r="A95" s="13" t="s">
        <v>90</v>
      </c>
      <c r="B95" s="23" t="s">
        <v>82</v>
      </c>
      <c r="C95" s="23" t="s">
        <v>49</v>
      </c>
      <c r="D95" s="23" t="s">
        <v>9</v>
      </c>
      <c r="E95" s="23" t="s">
        <v>132</v>
      </c>
      <c r="F95" s="23" t="s">
        <v>17</v>
      </c>
      <c r="G95" s="14">
        <v>1322924.2</v>
      </c>
      <c r="H95" s="14">
        <v>1066459.2</v>
      </c>
    </row>
    <row r="96" spans="1:8" ht="28.5">
      <c r="A96" s="17" t="s">
        <v>52</v>
      </c>
      <c r="B96" s="22" t="s">
        <v>82</v>
      </c>
      <c r="C96" s="21" t="s">
        <v>49</v>
      </c>
      <c r="D96" s="21" t="s">
        <v>16</v>
      </c>
      <c r="E96" s="21"/>
      <c r="F96" s="21"/>
      <c r="G96" s="10">
        <f>G97</f>
        <v>82653771.549999997</v>
      </c>
      <c r="H96" s="10">
        <f>H97</f>
        <v>33548882.009999998</v>
      </c>
    </row>
    <row r="97" spans="1:8" ht="45">
      <c r="A97" s="11" t="s">
        <v>85</v>
      </c>
      <c r="B97" s="21" t="s">
        <v>82</v>
      </c>
      <c r="C97" s="21" t="s">
        <v>49</v>
      </c>
      <c r="D97" s="21" t="s">
        <v>16</v>
      </c>
      <c r="E97" s="21" t="s">
        <v>86</v>
      </c>
      <c r="F97" s="21"/>
      <c r="G97" s="10">
        <f>G98+G100+G102+G104+G107+G109+G111+G114</f>
        <v>82653771.549999997</v>
      </c>
      <c r="H97" s="10">
        <f>H98+H100+H102+H104+H107+H109+H111+H114</f>
        <v>33548882.009999998</v>
      </c>
    </row>
    <row r="98" spans="1:8" ht="185.25">
      <c r="A98" s="17" t="s">
        <v>133</v>
      </c>
      <c r="B98" s="21" t="s">
        <v>82</v>
      </c>
      <c r="C98" s="21" t="s">
        <v>49</v>
      </c>
      <c r="D98" s="21" t="s">
        <v>16</v>
      </c>
      <c r="E98" s="21" t="s">
        <v>134</v>
      </c>
      <c r="F98" s="21"/>
      <c r="G98" s="10">
        <f>SUM(G99)</f>
        <v>538659.52</v>
      </c>
      <c r="H98" s="10">
        <f>SUM(H99)</f>
        <v>0</v>
      </c>
    </row>
    <row r="99" spans="1:8" ht="99.75">
      <c r="A99" s="13" t="s">
        <v>90</v>
      </c>
      <c r="B99" s="23" t="s">
        <v>82</v>
      </c>
      <c r="C99" s="23" t="s">
        <v>49</v>
      </c>
      <c r="D99" s="23" t="s">
        <v>16</v>
      </c>
      <c r="E99" s="23" t="s">
        <v>134</v>
      </c>
      <c r="F99" s="23" t="s">
        <v>17</v>
      </c>
      <c r="G99" s="14">
        <v>538659.52</v>
      </c>
      <c r="H99" s="14">
        <v>0</v>
      </c>
    </row>
    <row r="100" spans="1:8" ht="135">
      <c r="A100" s="11" t="s">
        <v>53</v>
      </c>
      <c r="B100" s="21" t="s">
        <v>82</v>
      </c>
      <c r="C100" s="21" t="s">
        <v>49</v>
      </c>
      <c r="D100" s="21" t="s">
        <v>16</v>
      </c>
      <c r="E100" s="21" t="s">
        <v>135</v>
      </c>
      <c r="F100" s="21"/>
      <c r="G100" s="10">
        <f>G101</f>
        <v>4894471.03</v>
      </c>
      <c r="H100" s="10">
        <f>H101</f>
        <v>3812044</v>
      </c>
    </row>
    <row r="101" spans="1:8" ht="99.75">
      <c r="A101" s="13" t="s">
        <v>90</v>
      </c>
      <c r="B101" s="23" t="s">
        <v>82</v>
      </c>
      <c r="C101" s="23" t="s">
        <v>49</v>
      </c>
      <c r="D101" s="23" t="s">
        <v>16</v>
      </c>
      <c r="E101" s="23" t="s">
        <v>135</v>
      </c>
      <c r="F101" s="23" t="s">
        <v>17</v>
      </c>
      <c r="G101" s="14">
        <v>4894471.03</v>
      </c>
      <c r="H101" s="14">
        <v>3812044</v>
      </c>
    </row>
    <row r="102" spans="1:8" ht="135">
      <c r="A102" s="11" t="s">
        <v>54</v>
      </c>
      <c r="B102" s="21" t="s">
        <v>82</v>
      </c>
      <c r="C102" s="21" t="s">
        <v>49</v>
      </c>
      <c r="D102" s="21" t="s">
        <v>16</v>
      </c>
      <c r="E102" s="21" t="s">
        <v>136</v>
      </c>
      <c r="F102" s="21"/>
      <c r="G102" s="10">
        <f>G103</f>
        <v>97130</v>
      </c>
      <c r="H102" s="10">
        <f>H103</f>
        <v>0</v>
      </c>
    </row>
    <row r="103" spans="1:8" ht="99.75">
      <c r="A103" s="13" t="s">
        <v>90</v>
      </c>
      <c r="B103" s="23" t="s">
        <v>82</v>
      </c>
      <c r="C103" s="23" t="s">
        <v>49</v>
      </c>
      <c r="D103" s="23" t="s">
        <v>16</v>
      </c>
      <c r="E103" s="23" t="s">
        <v>136</v>
      </c>
      <c r="F103" s="23" t="s">
        <v>17</v>
      </c>
      <c r="G103" s="14">
        <v>97130</v>
      </c>
      <c r="H103" s="14">
        <v>0</v>
      </c>
    </row>
    <row r="104" spans="1:8" ht="30">
      <c r="A104" s="11" t="s">
        <v>55</v>
      </c>
      <c r="B104" s="21" t="s">
        <v>82</v>
      </c>
      <c r="C104" s="21" t="s">
        <v>49</v>
      </c>
      <c r="D104" s="21" t="s">
        <v>16</v>
      </c>
      <c r="E104" s="21" t="s">
        <v>137</v>
      </c>
      <c r="F104" s="21"/>
      <c r="G104" s="10">
        <f>G105+G106</f>
        <v>35532373.899999999</v>
      </c>
      <c r="H104" s="10">
        <f>H105+H106</f>
        <v>9831340.2100000009</v>
      </c>
    </row>
    <row r="105" spans="1:8" ht="99.75">
      <c r="A105" s="13" t="s">
        <v>90</v>
      </c>
      <c r="B105" s="23" t="s">
        <v>82</v>
      </c>
      <c r="C105" s="23" t="s">
        <v>49</v>
      </c>
      <c r="D105" s="23" t="s">
        <v>16</v>
      </c>
      <c r="E105" s="23" t="s">
        <v>137</v>
      </c>
      <c r="F105" s="23" t="s">
        <v>17</v>
      </c>
      <c r="G105" s="14">
        <v>30284441.32</v>
      </c>
      <c r="H105" s="14">
        <v>6877219.5800000001</v>
      </c>
    </row>
    <row r="106" spans="1:8" ht="42.75">
      <c r="A106" s="13" t="s">
        <v>67</v>
      </c>
      <c r="B106" s="23" t="s">
        <v>82</v>
      </c>
      <c r="C106" s="23" t="s">
        <v>49</v>
      </c>
      <c r="D106" s="23" t="s">
        <v>16</v>
      </c>
      <c r="E106" s="23" t="s">
        <v>137</v>
      </c>
      <c r="F106" s="23" t="s">
        <v>68</v>
      </c>
      <c r="G106" s="14">
        <v>5247932.58</v>
      </c>
      <c r="H106" s="14">
        <v>2954120.63</v>
      </c>
    </row>
    <row r="107" spans="1:8" ht="14.25">
      <c r="A107" s="17" t="s">
        <v>56</v>
      </c>
      <c r="B107" s="22" t="s">
        <v>82</v>
      </c>
      <c r="C107" s="22" t="s">
        <v>49</v>
      </c>
      <c r="D107" s="22" t="s">
        <v>16</v>
      </c>
      <c r="E107" s="22" t="s">
        <v>138</v>
      </c>
      <c r="F107" s="22"/>
      <c r="G107" s="12">
        <f>G108</f>
        <v>2700000</v>
      </c>
      <c r="H107" s="12">
        <f>H108</f>
        <v>1744165.61</v>
      </c>
    </row>
    <row r="108" spans="1:8" ht="99.75">
      <c r="A108" s="13" t="s">
        <v>90</v>
      </c>
      <c r="B108" s="23" t="s">
        <v>82</v>
      </c>
      <c r="C108" s="23" t="s">
        <v>49</v>
      </c>
      <c r="D108" s="23" t="s">
        <v>16</v>
      </c>
      <c r="E108" s="23" t="s">
        <v>138</v>
      </c>
      <c r="F108" s="23" t="s">
        <v>17</v>
      </c>
      <c r="G108" s="14">
        <v>2700000</v>
      </c>
      <c r="H108" s="14">
        <v>1744165.61</v>
      </c>
    </row>
    <row r="109" spans="1:8" ht="42.75">
      <c r="A109" s="17" t="s">
        <v>57</v>
      </c>
      <c r="B109" s="22" t="s">
        <v>82</v>
      </c>
      <c r="C109" s="22" t="s">
        <v>49</v>
      </c>
      <c r="D109" s="22" t="s">
        <v>16</v>
      </c>
      <c r="E109" s="22" t="s">
        <v>139</v>
      </c>
      <c r="F109" s="22"/>
      <c r="G109" s="12">
        <f>G110</f>
        <v>297130</v>
      </c>
      <c r="H109" s="12">
        <f>H110</f>
        <v>252797.93</v>
      </c>
    </row>
    <row r="110" spans="1:8" ht="99.75">
      <c r="A110" s="13" t="s">
        <v>90</v>
      </c>
      <c r="B110" s="23" t="s">
        <v>82</v>
      </c>
      <c r="C110" s="23" t="s">
        <v>49</v>
      </c>
      <c r="D110" s="23" t="s">
        <v>16</v>
      </c>
      <c r="E110" s="23" t="s">
        <v>139</v>
      </c>
      <c r="F110" s="23" t="s">
        <v>17</v>
      </c>
      <c r="G110" s="14">
        <v>297130</v>
      </c>
      <c r="H110" s="14">
        <v>252797.93</v>
      </c>
    </row>
    <row r="111" spans="1:8" ht="57">
      <c r="A111" s="17" t="s">
        <v>58</v>
      </c>
      <c r="B111" s="22" t="s">
        <v>82</v>
      </c>
      <c r="C111" s="22" t="s">
        <v>49</v>
      </c>
      <c r="D111" s="22" t="s">
        <v>16</v>
      </c>
      <c r="E111" s="22" t="s">
        <v>140</v>
      </c>
      <c r="F111" s="22"/>
      <c r="G111" s="12">
        <f>G112+G113</f>
        <v>35447697.18</v>
      </c>
      <c r="H111" s="12">
        <f>H112+H113</f>
        <v>17908534.259999998</v>
      </c>
    </row>
    <row r="112" spans="1:8" ht="99.75">
      <c r="A112" s="13" t="s">
        <v>90</v>
      </c>
      <c r="B112" s="23" t="s">
        <v>82</v>
      </c>
      <c r="C112" s="23" t="s">
        <v>49</v>
      </c>
      <c r="D112" s="23" t="s">
        <v>16</v>
      </c>
      <c r="E112" s="23" t="s">
        <v>140</v>
      </c>
      <c r="F112" s="23" t="s">
        <v>17</v>
      </c>
      <c r="G112" s="14">
        <v>35425192.640000001</v>
      </c>
      <c r="H112" s="14">
        <v>17886029.719999999</v>
      </c>
    </row>
    <row r="113" spans="1:8" ht="114">
      <c r="A113" s="13" t="s">
        <v>130</v>
      </c>
      <c r="B113" s="23" t="s">
        <v>82</v>
      </c>
      <c r="C113" s="23" t="s">
        <v>49</v>
      </c>
      <c r="D113" s="23" t="s">
        <v>16</v>
      </c>
      <c r="E113" s="23" t="s">
        <v>140</v>
      </c>
      <c r="F113" s="23" t="s">
        <v>59</v>
      </c>
      <c r="G113" s="14">
        <v>22504.54</v>
      </c>
      <c r="H113" s="14">
        <v>22504.54</v>
      </c>
    </row>
    <row r="114" spans="1:8" ht="128.25">
      <c r="A114" s="13" t="s">
        <v>141</v>
      </c>
      <c r="B114" s="23" t="s">
        <v>82</v>
      </c>
      <c r="C114" s="23" t="s">
        <v>49</v>
      </c>
      <c r="D114" s="23" t="s">
        <v>16</v>
      </c>
      <c r="E114" s="23" t="s">
        <v>142</v>
      </c>
      <c r="F114" s="23"/>
      <c r="G114" s="14">
        <f>SUM(G115)</f>
        <v>3146309.92</v>
      </c>
      <c r="H114" s="14">
        <f>SUM(H115)</f>
        <v>0</v>
      </c>
    </row>
    <row r="115" spans="1:8" ht="99.75">
      <c r="A115" s="13" t="s">
        <v>90</v>
      </c>
      <c r="B115" s="23" t="s">
        <v>82</v>
      </c>
      <c r="C115" s="23" t="s">
        <v>49</v>
      </c>
      <c r="D115" s="23" t="s">
        <v>16</v>
      </c>
      <c r="E115" s="23" t="s">
        <v>142</v>
      </c>
      <c r="F115" s="23" t="s">
        <v>17</v>
      </c>
      <c r="G115" s="14">
        <v>3146309.92</v>
      </c>
      <c r="H115" s="14">
        <v>0</v>
      </c>
    </row>
    <row r="116" spans="1:8" ht="45">
      <c r="A116" s="11" t="s">
        <v>71</v>
      </c>
      <c r="B116" s="21" t="s">
        <v>82</v>
      </c>
      <c r="C116" s="21"/>
      <c r="D116" s="21"/>
      <c r="E116" s="21"/>
      <c r="F116" s="21"/>
      <c r="G116" s="10">
        <f>SUM(G117)</f>
        <v>651054.82000000007</v>
      </c>
      <c r="H116" s="10">
        <f>SUM(H117)</f>
        <v>233889.87</v>
      </c>
    </row>
    <row r="117" spans="1:8" ht="42.75">
      <c r="A117" s="13" t="s">
        <v>143</v>
      </c>
      <c r="B117" s="23" t="s">
        <v>82</v>
      </c>
      <c r="C117" s="23" t="s">
        <v>70</v>
      </c>
      <c r="D117" s="23" t="s">
        <v>49</v>
      </c>
      <c r="E117" s="23" t="s">
        <v>86</v>
      </c>
      <c r="F117" s="23"/>
      <c r="G117" s="14">
        <f>SUM(G118+G120)</f>
        <v>651054.82000000007</v>
      </c>
      <c r="H117" s="14">
        <f>SUM(H118+H120)</f>
        <v>233889.87</v>
      </c>
    </row>
    <row r="118" spans="1:8" ht="142.5">
      <c r="A118" s="13" t="s">
        <v>144</v>
      </c>
      <c r="B118" s="23" t="s">
        <v>82</v>
      </c>
      <c r="C118" s="23" t="s">
        <v>70</v>
      </c>
      <c r="D118" s="23" t="s">
        <v>49</v>
      </c>
      <c r="E118" s="23" t="s">
        <v>145</v>
      </c>
      <c r="F118" s="23"/>
      <c r="G118" s="14">
        <f>SUM(G119)</f>
        <v>465056.57</v>
      </c>
      <c r="H118" s="14">
        <f>SUM(H119)</f>
        <v>233889.87</v>
      </c>
    </row>
    <row r="119" spans="1:8" ht="99.75">
      <c r="A119" s="13" t="s">
        <v>90</v>
      </c>
      <c r="B119" s="23" t="s">
        <v>82</v>
      </c>
      <c r="C119" s="23" t="s">
        <v>70</v>
      </c>
      <c r="D119" s="23" t="s">
        <v>49</v>
      </c>
      <c r="E119" s="23" t="s">
        <v>145</v>
      </c>
      <c r="F119" s="23" t="s">
        <v>17</v>
      </c>
      <c r="G119" s="14">
        <v>465056.57</v>
      </c>
      <c r="H119" s="14">
        <v>233889.87</v>
      </c>
    </row>
    <row r="120" spans="1:8" ht="99.75">
      <c r="A120" s="13" t="s">
        <v>146</v>
      </c>
      <c r="B120" s="23" t="s">
        <v>82</v>
      </c>
      <c r="C120" s="23" t="s">
        <v>70</v>
      </c>
      <c r="D120" s="23" t="s">
        <v>49</v>
      </c>
      <c r="E120" s="23" t="s">
        <v>145</v>
      </c>
      <c r="F120" s="23"/>
      <c r="G120" s="14">
        <f>SUM(G121)</f>
        <v>185998.25</v>
      </c>
      <c r="H120" s="14">
        <f>SUM(H121)</f>
        <v>0</v>
      </c>
    </row>
    <row r="121" spans="1:8" ht="99.75">
      <c r="A121" s="13" t="s">
        <v>90</v>
      </c>
      <c r="B121" s="23" t="s">
        <v>82</v>
      </c>
      <c r="C121" s="23" t="s">
        <v>70</v>
      </c>
      <c r="D121" s="23" t="s">
        <v>49</v>
      </c>
      <c r="E121" s="23" t="s">
        <v>145</v>
      </c>
      <c r="F121" s="23" t="s">
        <v>17</v>
      </c>
      <c r="G121" s="14">
        <v>185998.25</v>
      </c>
      <c r="H121" s="14">
        <v>0</v>
      </c>
    </row>
    <row r="122" spans="1:8" ht="15">
      <c r="A122" s="11" t="s">
        <v>75</v>
      </c>
      <c r="B122" s="21" t="s">
        <v>82</v>
      </c>
      <c r="C122" s="21" t="s">
        <v>74</v>
      </c>
      <c r="D122" s="21" t="s">
        <v>8</v>
      </c>
      <c r="E122" s="21"/>
      <c r="F122" s="21"/>
      <c r="G122" s="10">
        <f t="shared" ref="G122:H124" si="1">SUM(G123)</f>
        <v>204740</v>
      </c>
      <c r="H122" s="10">
        <f t="shared" si="1"/>
        <v>204740</v>
      </c>
    </row>
    <row r="123" spans="1:8" ht="45">
      <c r="A123" s="11" t="s">
        <v>85</v>
      </c>
      <c r="B123" s="21" t="s">
        <v>82</v>
      </c>
      <c r="C123" s="22" t="s">
        <v>74</v>
      </c>
      <c r="D123" s="22" t="s">
        <v>74</v>
      </c>
      <c r="E123" s="23" t="s">
        <v>86</v>
      </c>
      <c r="F123" s="23"/>
      <c r="G123" s="14">
        <f t="shared" si="1"/>
        <v>204740</v>
      </c>
      <c r="H123" s="14">
        <f t="shared" si="1"/>
        <v>204740</v>
      </c>
    </row>
    <row r="124" spans="1:8" ht="71.25">
      <c r="A124" s="17" t="s">
        <v>147</v>
      </c>
      <c r="B124" s="22" t="s">
        <v>82</v>
      </c>
      <c r="C124" s="22" t="s">
        <v>74</v>
      </c>
      <c r="D124" s="22" t="s">
        <v>74</v>
      </c>
      <c r="E124" s="23" t="s">
        <v>148</v>
      </c>
      <c r="F124" s="23"/>
      <c r="G124" s="14">
        <f t="shared" si="1"/>
        <v>204740</v>
      </c>
      <c r="H124" s="14">
        <f t="shared" si="1"/>
        <v>204740</v>
      </c>
    </row>
    <row r="125" spans="1:8" ht="99.75">
      <c r="A125" s="13" t="s">
        <v>90</v>
      </c>
      <c r="B125" s="23" t="s">
        <v>82</v>
      </c>
      <c r="C125" s="23" t="s">
        <v>74</v>
      </c>
      <c r="D125" s="23" t="s">
        <v>74</v>
      </c>
      <c r="E125" s="23" t="s">
        <v>148</v>
      </c>
      <c r="F125" s="23" t="s">
        <v>17</v>
      </c>
      <c r="G125" s="14">
        <v>204740</v>
      </c>
      <c r="H125" s="14">
        <v>204740</v>
      </c>
    </row>
    <row r="126" spans="1:8" ht="30">
      <c r="A126" s="11" t="s">
        <v>60</v>
      </c>
      <c r="B126" s="21" t="s">
        <v>82</v>
      </c>
      <c r="C126" s="22" t="s">
        <v>61</v>
      </c>
      <c r="D126" s="22" t="s">
        <v>8</v>
      </c>
      <c r="E126" s="23"/>
      <c r="F126" s="23"/>
      <c r="G126" s="10">
        <f t="shared" ref="G126:H128" si="2">SUM(G127)</f>
        <v>395260</v>
      </c>
      <c r="H126" s="10">
        <f t="shared" si="2"/>
        <v>218823.48</v>
      </c>
    </row>
    <row r="127" spans="1:8" ht="45">
      <c r="A127" s="11" t="s">
        <v>85</v>
      </c>
      <c r="B127" s="21" t="s">
        <v>82</v>
      </c>
      <c r="C127" s="22" t="s">
        <v>61</v>
      </c>
      <c r="D127" s="22" t="s">
        <v>19</v>
      </c>
      <c r="E127" s="23" t="s">
        <v>86</v>
      </c>
      <c r="F127" s="23"/>
      <c r="G127" s="14">
        <f t="shared" si="2"/>
        <v>395260</v>
      </c>
      <c r="H127" s="14">
        <f t="shared" si="2"/>
        <v>218823.48</v>
      </c>
    </row>
    <row r="128" spans="1:8" ht="57">
      <c r="A128" s="17" t="s">
        <v>149</v>
      </c>
      <c r="B128" s="22" t="s">
        <v>82</v>
      </c>
      <c r="C128" s="22" t="s">
        <v>61</v>
      </c>
      <c r="D128" s="22" t="s">
        <v>19</v>
      </c>
      <c r="E128" s="23" t="s">
        <v>150</v>
      </c>
      <c r="F128" s="23" t="s">
        <v>17</v>
      </c>
      <c r="G128" s="14">
        <f>SUM(G129)</f>
        <v>395260</v>
      </c>
      <c r="H128" s="14">
        <f t="shared" si="2"/>
        <v>218823.48</v>
      </c>
    </row>
    <row r="129" spans="1:8" ht="99.75">
      <c r="A129" s="13" t="s">
        <v>90</v>
      </c>
      <c r="B129" s="23" t="s">
        <v>82</v>
      </c>
      <c r="C129" s="23" t="s">
        <v>61</v>
      </c>
      <c r="D129" s="23" t="s">
        <v>19</v>
      </c>
      <c r="E129" s="23" t="s">
        <v>150</v>
      </c>
      <c r="F129" s="23" t="s">
        <v>17</v>
      </c>
      <c r="G129" s="14">
        <v>395260</v>
      </c>
      <c r="H129" s="14">
        <v>218823.48</v>
      </c>
    </row>
    <row r="130" spans="1:8" ht="30">
      <c r="A130" s="11" t="s">
        <v>62</v>
      </c>
      <c r="B130" s="21" t="s">
        <v>82</v>
      </c>
      <c r="C130" s="21" t="s">
        <v>39</v>
      </c>
      <c r="D130" s="21" t="s">
        <v>8</v>
      </c>
      <c r="E130" s="21"/>
      <c r="F130" s="21"/>
      <c r="G130" s="10">
        <f t="shared" ref="G130:H133" si="3">G131</f>
        <v>873298</v>
      </c>
      <c r="H130" s="10">
        <f t="shared" si="3"/>
        <v>652573</v>
      </c>
    </row>
    <row r="131" spans="1:8" ht="45">
      <c r="A131" s="11" t="s">
        <v>151</v>
      </c>
      <c r="B131" s="21" t="s">
        <v>82</v>
      </c>
      <c r="C131" s="21" t="s">
        <v>39</v>
      </c>
      <c r="D131" s="21" t="s">
        <v>16</v>
      </c>
      <c r="E131" s="21"/>
      <c r="F131" s="21"/>
      <c r="G131" s="10">
        <f t="shared" si="3"/>
        <v>873298</v>
      </c>
      <c r="H131" s="10">
        <f t="shared" si="3"/>
        <v>652573</v>
      </c>
    </row>
    <row r="132" spans="1:8" ht="45">
      <c r="A132" s="11" t="s">
        <v>85</v>
      </c>
      <c r="B132" s="21" t="s">
        <v>82</v>
      </c>
      <c r="C132" s="21" t="s">
        <v>39</v>
      </c>
      <c r="D132" s="21" t="s">
        <v>16</v>
      </c>
      <c r="E132" s="21" t="s">
        <v>86</v>
      </c>
      <c r="F132" s="21"/>
      <c r="G132" s="10">
        <f t="shared" si="3"/>
        <v>873298</v>
      </c>
      <c r="H132" s="10">
        <f t="shared" si="3"/>
        <v>652573</v>
      </c>
    </row>
    <row r="133" spans="1:8" ht="315">
      <c r="A133" s="11" t="s">
        <v>152</v>
      </c>
      <c r="B133" s="21" t="s">
        <v>82</v>
      </c>
      <c r="C133" s="21" t="s">
        <v>39</v>
      </c>
      <c r="D133" s="21" t="s">
        <v>16</v>
      </c>
      <c r="E133" s="21" t="s">
        <v>153</v>
      </c>
      <c r="F133" s="21"/>
      <c r="G133" s="10">
        <f t="shared" si="3"/>
        <v>873298</v>
      </c>
      <c r="H133" s="10">
        <f t="shared" si="3"/>
        <v>652573</v>
      </c>
    </row>
    <row r="134" spans="1:8" ht="42.75">
      <c r="A134" s="13" t="s">
        <v>154</v>
      </c>
      <c r="B134" s="23" t="s">
        <v>82</v>
      </c>
      <c r="C134" s="23" t="s">
        <v>39</v>
      </c>
      <c r="D134" s="23" t="s">
        <v>16</v>
      </c>
      <c r="E134" s="23" t="s">
        <v>153</v>
      </c>
      <c r="F134" s="23" t="s">
        <v>69</v>
      </c>
      <c r="G134" s="14">
        <v>873298</v>
      </c>
      <c r="H134" s="14">
        <v>652573</v>
      </c>
    </row>
    <row r="135" spans="1:8" ht="30">
      <c r="A135" s="11" t="s">
        <v>63</v>
      </c>
      <c r="B135" s="21" t="s">
        <v>82</v>
      </c>
      <c r="C135" s="21" t="s">
        <v>26</v>
      </c>
      <c r="D135" s="21" t="s">
        <v>8</v>
      </c>
      <c r="E135" s="21"/>
      <c r="F135" s="21"/>
      <c r="G135" s="10">
        <f>SUM(G138,G140)</f>
        <v>3504618.85</v>
      </c>
      <c r="H135" s="10">
        <f>SUM(H138,H140)</f>
        <v>1275549.6800000002</v>
      </c>
    </row>
    <row r="136" spans="1:8" ht="14.25">
      <c r="A136" s="17" t="s">
        <v>64</v>
      </c>
      <c r="B136" s="22" t="s">
        <v>82</v>
      </c>
      <c r="C136" s="22" t="s">
        <v>26</v>
      </c>
      <c r="D136" s="22" t="s">
        <v>9</v>
      </c>
      <c r="E136" s="22"/>
      <c r="F136" s="22"/>
      <c r="G136" s="12">
        <f t="shared" ref="G136:H138" si="4">G137</f>
        <v>2500000</v>
      </c>
      <c r="H136" s="12">
        <f t="shared" si="4"/>
        <v>1061317.79</v>
      </c>
    </row>
    <row r="137" spans="1:8" ht="45">
      <c r="A137" s="11" t="s">
        <v>85</v>
      </c>
      <c r="B137" s="21" t="s">
        <v>82</v>
      </c>
      <c r="C137" s="22" t="s">
        <v>26</v>
      </c>
      <c r="D137" s="22" t="s">
        <v>9</v>
      </c>
      <c r="E137" s="22" t="s">
        <v>86</v>
      </c>
      <c r="F137" s="22"/>
      <c r="G137" s="12">
        <f t="shared" si="4"/>
        <v>2500000</v>
      </c>
      <c r="H137" s="12">
        <f t="shared" si="4"/>
        <v>1061317.79</v>
      </c>
    </row>
    <row r="138" spans="1:8" ht="85.5">
      <c r="A138" s="17" t="s">
        <v>65</v>
      </c>
      <c r="B138" s="22" t="s">
        <v>82</v>
      </c>
      <c r="C138" s="22" t="s">
        <v>26</v>
      </c>
      <c r="D138" s="22" t="s">
        <v>9</v>
      </c>
      <c r="E138" s="22" t="s">
        <v>155</v>
      </c>
      <c r="F138" s="22"/>
      <c r="G138" s="12">
        <f t="shared" si="4"/>
        <v>2500000</v>
      </c>
      <c r="H138" s="12">
        <f t="shared" si="4"/>
        <v>1061317.79</v>
      </c>
    </row>
    <row r="139" spans="1:8" ht="99.75">
      <c r="A139" s="13" t="s">
        <v>90</v>
      </c>
      <c r="B139" s="23" t="s">
        <v>82</v>
      </c>
      <c r="C139" s="23" t="s">
        <v>26</v>
      </c>
      <c r="D139" s="23" t="s">
        <v>9</v>
      </c>
      <c r="E139" s="23" t="s">
        <v>155</v>
      </c>
      <c r="F139" s="23" t="s">
        <v>17</v>
      </c>
      <c r="G139" s="14">
        <v>2500000</v>
      </c>
      <c r="H139" s="14">
        <v>1061317.79</v>
      </c>
    </row>
    <row r="140" spans="1:8" ht="51.75">
      <c r="A140" s="18" t="s">
        <v>156</v>
      </c>
      <c r="B140" s="26">
        <v>906</v>
      </c>
      <c r="C140" s="27">
        <v>11</v>
      </c>
      <c r="D140" s="28" t="s">
        <v>49</v>
      </c>
      <c r="E140" s="27">
        <v>9900000000</v>
      </c>
      <c r="F140" s="31"/>
      <c r="G140" s="10">
        <f>SUM(G141)</f>
        <v>1004618.85</v>
      </c>
      <c r="H140" s="10">
        <f>SUM(H141)</f>
        <v>214231.89</v>
      </c>
    </row>
    <row r="141" spans="1:8" ht="15">
      <c r="A141" s="19" t="s">
        <v>85</v>
      </c>
      <c r="B141" s="29">
        <v>906</v>
      </c>
      <c r="C141" s="27">
        <v>11</v>
      </c>
      <c r="D141" s="28" t="s">
        <v>49</v>
      </c>
      <c r="E141" s="22" t="s">
        <v>155</v>
      </c>
      <c r="F141" s="31"/>
      <c r="G141" s="10">
        <f>SUM(G142:G143)</f>
        <v>1004618.85</v>
      </c>
      <c r="H141" s="10">
        <f>SUM(H142:H143)</f>
        <v>214231.89</v>
      </c>
    </row>
    <row r="142" spans="1:8" ht="99.75">
      <c r="A142" s="13" t="s">
        <v>90</v>
      </c>
      <c r="B142" s="23" t="s">
        <v>82</v>
      </c>
      <c r="C142" s="23" t="s">
        <v>26</v>
      </c>
      <c r="D142" s="30" t="s">
        <v>49</v>
      </c>
      <c r="E142" s="23" t="s">
        <v>155</v>
      </c>
      <c r="F142" s="31">
        <v>244</v>
      </c>
      <c r="G142" s="14">
        <v>800000</v>
      </c>
      <c r="H142" s="14">
        <v>131559.70000000001</v>
      </c>
    </row>
    <row r="143" spans="1:8" ht="42.75">
      <c r="A143" s="13" t="s">
        <v>67</v>
      </c>
      <c r="B143" s="23" t="s">
        <v>82</v>
      </c>
      <c r="C143" s="23" t="s">
        <v>26</v>
      </c>
      <c r="D143" s="30" t="s">
        <v>49</v>
      </c>
      <c r="E143" s="23" t="s">
        <v>155</v>
      </c>
      <c r="F143" s="31">
        <v>247</v>
      </c>
      <c r="G143" s="14">
        <v>204618.85</v>
      </c>
      <c r="H143" s="14">
        <v>82672.19</v>
      </c>
    </row>
  </sheetData>
  <mergeCells count="7">
    <mergeCell ref="C1:H1"/>
    <mergeCell ref="A2:H2"/>
    <mergeCell ref="A3:E3"/>
    <mergeCell ref="F3:G3"/>
    <mergeCell ref="A4:A5"/>
    <mergeCell ref="B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Лист1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Татьяна Николаевна</cp:lastModifiedBy>
  <cp:lastPrinted>2024-11-06T10:02:09Z</cp:lastPrinted>
  <dcterms:created xsi:type="dcterms:W3CDTF">2007-09-27T04:48:00Z</dcterms:created>
  <dcterms:modified xsi:type="dcterms:W3CDTF">2024-11-13T11:34:29Z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1049-10.2.0.5965</vt:lpwstr>
  </property>
</Properties>
</file>