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м. Главы\Desktop\РСД  354 от 22.12.2023г бюджет 2024-2026гг редакция\"/>
    </mc:Choice>
  </mc:AlternateContent>
  <xr:revisionPtr revIDLastSave="0" documentId="13_ncr:1_{5A1B0B77-0412-4AB0-BE97-205B6DE68FA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3" sheetId="2" r:id="rId1"/>
    <sheet name="4" sheetId="8" r:id="rId2"/>
  </sheets>
  <definedNames>
    <definedName name="BFT_Print_Titles" localSheetId="0">'3'!$6:$8</definedName>
    <definedName name="LAST_CELL" localSheetId="0">'3'!#REF!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8" l="1"/>
  <c r="G66" i="8"/>
  <c r="G66" i="2"/>
  <c r="G112" i="2"/>
  <c r="G108" i="2" s="1"/>
  <c r="G110" i="2"/>
  <c r="G106" i="2"/>
  <c r="G105" i="2"/>
  <c r="G104" i="2" s="1"/>
  <c r="G102" i="2"/>
  <c r="G101" i="2" s="1"/>
  <c r="G99" i="2"/>
  <c r="G98" i="2"/>
  <c r="G96" i="2"/>
  <c r="G94" i="2"/>
  <c r="G92" i="2"/>
  <c r="G89" i="2"/>
  <c r="G87" i="2"/>
  <c r="G85" i="2"/>
  <c r="G83" i="2"/>
  <c r="G80" i="2"/>
  <c r="G78" i="2"/>
  <c r="G75" i="2"/>
  <c r="G73" i="2"/>
  <c r="G70" i="2"/>
  <c r="G68" i="2"/>
  <c r="G67" i="2" s="1"/>
  <c r="G64" i="2"/>
  <c r="G61" i="2" s="1"/>
  <c r="G62" i="2"/>
  <c r="G59" i="2"/>
  <c r="G57" i="2"/>
  <c r="G52" i="2"/>
  <c r="G51" i="2" s="1"/>
  <c r="G49" i="2"/>
  <c r="G42" i="2"/>
  <c r="G41" i="2" s="1"/>
  <c r="G40" i="2" s="1"/>
  <c r="G38" i="2"/>
  <c r="G36" i="2"/>
  <c r="G34" i="2"/>
  <c r="G31" i="2"/>
  <c r="G30" i="2" s="1"/>
  <c r="G20" i="2"/>
  <c r="G19" i="2" s="1"/>
  <c r="G18" i="2" s="1"/>
  <c r="G16" i="2"/>
  <c r="G13" i="2"/>
  <c r="G12" i="2"/>
  <c r="G11" i="2" s="1"/>
  <c r="H11" i="8"/>
  <c r="G12" i="8"/>
  <c r="G11" i="8" s="1"/>
  <c r="H12" i="8"/>
  <c r="G13" i="8"/>
  <c r="H13" i="8"/>
  <c r="G16" i="8"/>
  <c r="H16" i="8"/>
  <c r="G20" i="8"/>
  <c r="G19" i="8" s="1"/>
  <c r="G18" i="8" s="1"/>
  <c r="H20" i="8"/>
  <c r="H19" i="8" s="1"/>
  <c r="H18" i="8" s="1"/>
  <c r="H30" i="8"/>
  <c r="G31" i="8"/>
  <c r="G30" i="8" s="1"/>
  <c r="H31" i="8"/>
  <c r="G34" i="8"/>
  <c r="H34" i="8"/>
  <c r="G36" i="8"/>
  <c r="H36" i="8"/>
  <c r="G38" i="8"/>
  <c r="H38" i="8"/>
  <c r="G42" i="8"/>
  <c r="G41" i="8" s="1"/>
  <c r="G40" i="8" s="1"/>
  <c r="H42" i="8"/>
  <c r="H41" i="8" s="1"/>
  <c r="H40" i="8" s="1"/>
  <c r="G49" i="8"/>
  <c r="H49" i="8"/>
  <c r="G52" i="8"/>
  <c r="G51" i="8" s="1"/>
  <c r="H52" i="8"/>
  <c r="H51" i="8" s="1"/>
  <c r="G57" i="8"/>
  <c r="H57" i="8"/>
  <c r="G59" i="8"/>
  <c r="H59" i="8"/>
  <c r="H56" i="8" s="1"/>
  <c r="G62" i="8"/>
  <c r="H62" i="8"/>
  <c r="G64" i="8"/>
  <c r="H64" i="8"/>
  <c r="G68" i="8"/>
  <c r="H68" i="8"/>
  <c r="G70" i="8"/>
  <c r="H70" i="8"/>
  <c r="H67" i="8" s="1"/>
  <c r="G73" i="8"/>
  <c r="H73" i="8"/>
  <c r="G75" i="8"/>
  <c r="H75" i="8"/>
  <c r="G78" i="8"/>
  <c r="H78" i="8"/>
  <c r="G80" i="8"/>
  <c r="H80" i="8"/>
  <c r="G83" i="8"/>
  <c r="H83" i="8"/>
  <c r="G85" i="8"/>
  <c r="H85" i="8"/>
  <c r="G87" i="8"/>
  <c r="H87" i="8"/>
  <c r="G89" i="8"/>
  <c r="H89" i="8"/>
  <c r="G92" i="8"/>
  <c r="H92" i="8"/>
  <c r="G94" i="8"/>
  <c r="H94" i="8"/>
  <c r="G96" i="8"/>
  <c r="H96" i="8"/>
  <c r="G98" i="8"/>
  <c r="H98" i="8"/>
  <c r="G101" i="8"/>
  <c r="G100" i="8" s="1"/>
  <c r="H101" i="8"/>
  <c r="H100" i="8" s="1"/>
  <c r="G104" i="8"/>
  <c r="G103" i="8" s="1"/>
  <c r="H104" i="8"/>
  <c r="H103" i="8" s="1"/>
  <c r="G108" i="8"/>
  <c r="G107" i="8" s="1"/>
  <c r="G106" i="8" s="1"/>
  <c r="H108" i="8"/>
  <c r="H107" i="8" s="1"/>
  <c r="H106" i="8" s="1"/>
  <c r="G112" i="8"/>
  <c r="H112" i="8"/>
  <c r="G114" i="8"/>
  <c r="G110" i="8" s="1"/>
  <c r="H114" i="8"/>
  <c r="H61" i="8" l="1"/>
  <c r="H48" i="8"/>
  <c r="H111" i="8"/>
  <c r="H82" i="8"/>
  <c r="G48" i="8"/>
  <c r="H55" i="8"/>
  <c r="G109" i="2"/>
  <c r="G72" i="2"/>
  <c r="G56" i="8"/>
  <c r="G33" i="8"/>
  <c r="G10" i="8" s="1"/>
  <c r="G72" i="8"/>
  <c r="G67" i="8"/>
  <c r="G82" i="8"/>
  <c r="H110" i="8"/>
  <c r="H72" i="8"/>
  <c r="G61" i="8"/>
  <c r="H33" i="8"/>
  <c r="H10" i="8" s="1"/>
  <c r="G56" i="2"/>
  <c r="G55" i="2" s="1"/>
  <c r="G33" i="2"/>
  <c r="G10" i="2" s="1"/>
  <c r="G82" i="2"/>
  <c r="G48" i="2"/>
  <c r="G111" i="8"/>
  <c r="H9" i="8" l="1"/>
  <c r="G55" i="8"/>
  <c r="G9" i="8" s="1"/>
  <c r="G9" i="2"/>
</calcChain>
</file>

<file path=xl/sharedStrings.xml><?xml version="1.0" encoding="utf-8"?>
<sst xmlns="http://schemas.openxmlformats.org/spreadsheetml/2006/main" count="1128" uniqueCount="151">
  <si>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</si>
  <si>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</si>
  <si>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</si>
  <si>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</si>
  <si>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</si>
  <si>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</si>
  <si>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</si>
  <si>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</si>
  <si>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</si>
  <si>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</si>
  <si>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</si>
  <si>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</si>
  <si>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</si>
  <si>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</si>
  <si>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</si>
  <si>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</si>
  <si>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</si>
  <si>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</si>
  <si>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</si>
  <si>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</si>
  <si>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</si>
  <si>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</si>
  <si>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</si>
  <si>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</si>
  <si>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</si>
  <si>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</si>
  <si>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</si>
  <si>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</si>
  <si>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</si>
  <si>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</si>
  <si>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</si>
  <si>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</si>
  <si>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</si>
  <si>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</si>
  <si>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</si>
  <si>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</si>
  <si>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</si>
  <si>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</si>
  <si>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</si>
  <si>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</si>
  <si>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</si>
  <si>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</si>
  <si>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</si>
  <si>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</si>
  <si>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</si>
  <si>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</si>
  <si>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</si>
  <si>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</si>
  <si>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</si>
  <si>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</si>
  <si>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</si>
  <si>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</si>
  <si>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</si>
  <si>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</si>
  <si>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</si>
  <si>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</si>
  <si>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</si>
  <si>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</si>
  <si>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</si>
  <si>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</si>
  <si>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</si>
  <si>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</si>
  <si>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</si>
  <si>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</si>
  <si>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</si>
  <si>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</si>
  <si>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</si>
  <si>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</si>
  <si>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</si>
  <si>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</si>
  <si>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</si>
  <si>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</si>
  <si>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</si>
  <si>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</si>
  <si>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</si>
  <si>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</si>
  <si>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</si>
  <si>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</si>
  <si>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</si>
  <si>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</si>
  <si>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</si>
  <si>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</si>
  <si>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</si>
  <si>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</si>
  <si>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9900004061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</si>
  <si>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 (РЕАЛЬНЫЕ ДЕЛА)</t>
  </si>
  <si>
    <t>990G2S3120</t>
  </si>
  <si>
    <t>Создание и содержание мест (площадок) накопления твердых коммунальных отходов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</si>
  <si>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</si>
  <si>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</si>
  <si>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</si>
  <si>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9900014070</t>
  </si>
  <si>
    <t>811</t>
  </si>
  <si>
    <t>Мероприятия в области жилищного хозяйства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</si>
  <si>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</si>
  <si>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9900092980</t>
  </si>
  <si>
    <t>Компенсация выпадающих доходов теплоснабжающих организаций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</si>
  <si>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</si>
  <si>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</si>
  <si>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</si>
  <si>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</si>
  <si>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</si>
  <si>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</si>
  <si>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</si>
  <si>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ведомство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</si>
  <si>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</si>
  <si>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</si>
  <si>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</si>
  <si>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</si>
  <si>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</si>
  <si>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</si>
  <si>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</si>
  <si>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</si>
  <si>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</si>
  <si>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</si>
  <si>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</si>
  <si>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</si>
  <si>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</si>
  <si>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</si>
  <si>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</si>
  <si>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</si>
  <si>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</si>
  <si>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</si>
  <si>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</si>
  <si>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</si>
  <si>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</si>
  <si>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</si>
  <si>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</si>
  <si>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</si>
  <si>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</si>
  <si>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</si>
  <si>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</si>
  <si>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</si>
  <si>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</si>
  <si>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</si>
  <si>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</si>
  <si>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</si>
  <si>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</si>
  <si>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</si>
  <si>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</si>
  <si>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</si>
  <si>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</si>
  <si>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</si>
  <si>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906</t>
  </si>
  <si>
    <t>06</t>
  </si>
  <si>
    <t>Расходы общегосударственного характера</t>
  </si>
  <si>
    <t>Центральный аппарат (местный бюджет)</t>
  </si>
  <si>
    <t>Распределение бюджетных ассигнований по разделам, полразделам, целевым статьям и группам видов расходов классификации расходов бюджета Кременкульского сельского поселения на плановый период  2025 и 2026 годов</t>
  </si>
  <si>
    <t>Распределение бюджетных ассигнований по разделам, полразделам, целевым статьям и группам видов расходов классификации расходов бюджета Кременкульского сельского поселения на  2024  год</t>
  </si>
  <si>
    <t xml:space="preserve">  Приложение № 3                                                                                     к решению Совета депутатов Кременкульского сельского поселения  от  22.12.2023 г. № 354                                                                  "О бюджете Кременкульского сельского поселения  на 2024 год и на плановый период 2025 и 2026 годов "                                                                                  </t>
  </si>
  <si>
    <t xml:space="preserve">  Приложение № 4                                                                                      к решению Совета депутатов Кременкульского сельского поселения                                                  от "22"  декабря 2023 г. №354                                                                  "О бюджете Кременкульского сельского поселения  на 2024 год и на плановый период 2025 и 2026 годов "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</si>
</sst>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2" x14ac:knownFonts="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right" wrapText="1"/>
    </xf>
    <xf numFmtId="49" fontId="4" fillId="0" borderId="3" xfId="0" applyNumberFormat="1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 wrapText="1"/>
    </xf>
    <xf numFmtId="4" fontId="0" fillId="0" borderId="0" xfId="0" applyNumberFormat="1"/>
    <xf numFmtId="0" fontId="2" fillId="0" borderId="0" xfId="0" applyFont="1" applyAlignment="1">
      <alignment horizontal="left"/>
    </xf>
    <xf numFmtId="49" fontId="3" fillId="0" borderId="3" xfId="0" applyNumberFormat="1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left" vertical="top" wrapText="1"/>
    </xf>
    <xf numFmtId="0" fontId="0" fillId="0" borderId="3" xfId="0" applyBorder="1"/>
    <xf numFmtId="0" fontId="9" fillId="0" borderId="3" xfId="0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/>
    <xf numFmtId="49" fontId="10" fillId="0" borderId="3" xfId="0" applyNumberFormat="1" applyFont="1" applyBorder="1" applyAlignment="1">
      <alignment wrapText="1"/>
    </xf>
    <xf numFmtId="4" fontId="7" fillId="0" borderId="0" xfId="0" applyNumberFormat="1" applyFont="1"/>
    <xf numFmtId="0" fontId="5" fillId="0" borderId="6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49" fontId="3" fillId="0" borderId="7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right" wrapText="1"/>
    </xf>
    <xf numFmtId="4" fontId="1" fillId="0" borderId="7" xfId="0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right" wrapText="1"/>
    </xf>
    <xf numFmtId="4" fontId="1" fillId="0" borderId="5" xfId="0" applyNumberFormat="1" applyFont="1" applyBorder="1" applyAlignment="1">
      <alignment horizontal="right" wrapText="1"/>
    </xf>
    <xf numFmtId="4" fontId="3" fillId="0" borderId="7" xfId="0" applyNumberFormat="1" applyFont="1" applyBorder="1" applyAlignment="1">
      <alignment horizontal="right" wrapText="1"/>
    </xf>
    <xf numFmtId="4" fontId="3" fillId="0" borderId="3" xfId="0" applyNumberFormat="1" applyFont="1" applyBorder="1"/>
    <xf numFmtId="49" fontId="3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/>
    </xf>
    <xf numFmtId="0" fontId="8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2"/>
  <sheetViews>
    <sheetView topLeftCell="A9" zoomScale="80" zoomScaleNormal="80" workbookViewId="0">
      <selection activeCell="H9" sqref="H9"/>
    </sheetView>
  </sheetViews>
  <sheetFormatPr defaultRowHeight="12.75" customHeight="1" x14ac:dyDescent="0.2"/>
  <cols>
    <col min="1" max="1" width="55.140625" customWidth="1"/>
    <col min="2" max="2" width="6.140625" customWidth="1"/>
    <col min="3" max="4" width="6.7109375" customWidth="1"/>
    <col min="5" max="5" width="17" customWidth="1"/>
    <col min="6" max="6" width="7.42578125" customWidth="1"/>
    <col min="7" max="7" width="16.42578125" customWidth="1"/>
    <col min="8" max="8" width="27.140625" customWidth="1"/>
  </cols>
  <sheetData>
    <row r="1" spans="1:8" ht="96.75" customHeight="1" x14ac:dyDescent="0.2">
      <c r="A1" s="1"/>
      <c r="B1" s="61" t="s">
        <v>149</v>
      </c>
      <c r="C1" s="61"/>
      <c r="D1" s="61"/>
      <c r="E1" s="61"/>
      <c r="F1" s="61"/>
      <c r="G1" s="61"/>
    </row>
    <row r="2" spans="1:8" ht="18" customHeight="1" x14ac:dyDescent="0.2">
      <c r="A2" s="1"/>
      <c r="B2" s="1"/>
      <c r="C2" s="1"/>
      <c r="D2" s="1"/>
      <c r="E2" s="1"/>
      <c r="F2" s="1"/>
      <c r="G2" s="1"/>
    </row>
    <row r="3" spans="1:8" ht="57" customHeight="1" x14ac:dyDescent="0.2">
      <c r="A3" s="60" t="s">
        <v>148</v>
      </c>
      <c r="B3" s="60"/>
      <c r="C3" s="60"/>
      <c r="D3" s="60"/>
      <c r="E3" s="60"/>
      <c r="F3" s="60"/>
      <c r="G3" s="60"/>
    </row>
    <row r="5" spans="1:8" ht="13.5" customHeight="1" x14ac:dyDescent="0.2">
      <c r="A5" s="62" t="s">
        <v>0</v>
      </c>
      <c r="B5" s="62"/>
      <c r="C5" s="62"/>
      <c r="D5" s="14"/>
      <c r="E5" s="67" t="s">
        <v>1</v>
      </c>
      <c r="F5" s="67"/>
      <c r="G5" s="67"/>
    </row>
    <row r="6" spans="1:8" ht="15" customHeight="1" x14ac:dyDescent="0.2">
      <c r="A6" s="63" t="s">
        <v>3</v>
      </c>
      <c r="B6" s="44"/>
      <c r="C6" s="66"/>
      <c r="D6" s="66"/>
      <c r="E6" s="66"/>
      <c r="F6" s="66"/>
      <c r="G6" s="65">
        <v>2024</v>
      </c>
    </row>
    <row r="7" spans="1:8" ht="69" customHeight="1" x14ac:dyDescent="0.2">
      <c r="A7" s="64"/>
      <c r="B7" s="45"/>
      <c r="C7" s="25" t="s">
        <v>97</v>
      </c>
      <c r="D7" s="11" t="s">
        <v>98</v>
      </c>
      <c r="E7" s="12" t="s">
        <v>98</v>
      </c>
      <c r="F7" s="12" t="s">
        <v>99</v>
      </c>
      <c r="G7" s="65"/>
    </row>
    <row r="8" spans="1:8" ht="15" x14ac:dyDescent="0.2">
      <c r="A8" s="2" t="s">
        <v>4</v>
      </c>
      <c r="B8" s="2"/>
      <c r="C8" s="2" t="s">
        <v>103</v>
      </c>
      <c r="D8" s="2"/>
      <c r="E8" s="2" t="s">
        <v>5</v>
      </c>
      <c r="F8" s="2" t="s">
        <v>6</v>
      </c>
      <c r="G8" s="2" t="s">
        <v>2</v>
      </c>
    </row>
    <row r="9" spans="1:8" ht="15" x14ac:dyDescent="0.25">
      <c r="A9" s="3" t="s">
        <v>7</v>
      </c>
      <c r="B9" s="4" t="s">
        <v>143</v>
      </c>
      <c r="C9" s="4" t="s">
        <v>8</v>
      </c>
      <c r="D9" s="4"/>
      <c r="E9" s="4"/>
      <c r="F9" s="4"/>
      <c r="G9" s="43">
        <f>SUM(G10+G40+G48+G55+G66+G98+G101+G104+G108)</f>
        <v>114136825</v>
      </c>
      <c r="H9" s="13"/>
    </row>
    <row r="10" spans="1:8" ht="15" x14ac:dyDescent="0.25">
      <c r="A10" s="3" t="s">
        <v>105</v>
      </c>
      <c r="B10" s="4" t="s">
        <v>143</v>
      </c>
      <c r="C10" s="4" t="s">
        <v>106</v>
      </c>
      <c r="D10" s="4" t="s">
        <v>107</v>
      </c>
      <c r="E10" s="4"/>
      <c r="F10" s="4"/>
      <c r="G10" s="5">
        <f>SUM(G11+G16+G19+G30+G33)</f>
        <v>34637744</v>
      </c>
      <c r="H10" s="24"/>
    </row>
    <row r="11" spans="1:8" ht="45" x14ac:dyDescent="0.25">
      <c r="A11" s="15" t="s">
        <v>9</v>
      </c>
      <c r="B11" s="28" t="s">
        <v>143</v>
      </c>
      <c r="C11" s="28" t="s">
        <v>106</v>
      </c>
      <c r="D11" s="29" t="s">
        <v>108</v>
      </c>
      <c r="E11" s="29"/>
      <c r="F11" s="29"/>
      <c r="G11" s="5">
        <f>G12</f>
        <v>2268700</v>
      </c>
    </row>
    <row r="12" spans="1:8" ht="15" x14ac:dyDescent="0.25">
      <c r="A12" s="15" t="s">
        <v>145</v>
      </c>
      <c r="B12" s="28" t="s">
        <v>143</v>
      </c>
      <c r="C12" s="28" t="s">
        <v>106</v>
      </c>
      <c r="D12" s="29" t="s">
        <v>108</v>
      </c>
      <c r="E12" s="29"/>
      <c r="F12" s="29"/>
      <c r="G12" s="5">
        <f>G14+G15</f>
        <v>2268700</v>
      </c>
    </row>
    <row r="13" spans="1:8" ht="15" x14ac:dyDescent="0.25">
      <c r="A13" s="15" t="s">
        <v>10</v>
      </c>
      <c r="B13" s="28" t="s">
        <v>143</v>
      </c>
      <c r="C13" s="28" t="s">
        <v>106</v>
      </c>
      <c r="D13" s="29" t="s">
        <v>108</v>
      </c>
      <c r="E13" s="28" t="s">
        <v>64</v>
      </c>
      <c r="F13" s="29"/>
      <c r="G13" s="38">
        <f>G14+G15</f>
        <v>2268700</v>
      </c>
    </row>
    <row r="14" spans="1:8" ht="30.75" customHeight="1" x14ac:dyDescent="0.2">
      <c r="A14" s="10" t="s">
        <v>12</v>
      </c>
      <c r="B14" s="30" t="s">
        <v>143</v>
      </c>
      <c r="C14" s="30" t="s">
        <v>106</v>
      </c>
      <c r="D14" s="30" t="s">
        <v>108</v>
      </c>
      <c r="E14" s="30" t="s">
        <v>64</v>
      </c>
      <c r="F14" s="31" t="s">
        <v>11</v>
      </c>
      <c r="G14" s="39">
        <v>1743400</v>
      </c>
    </row>
    <row r="15" spans="1:8" ht="56.25" customHeight="1" x14ac:dyDescent="0.2">
      <c r="A15" s="10" t="s">
        <v>14</v>
      </c>
      <c r="B15" s="30" t="s">
        <v>143</v>
      </c>
      <c r="C15" s="30" t="s">
        <v>106</v>
      </c>
      <c r="D15" s="30" t="s">
        <v>108</v>
      </c>
      <c r="E15" s="30" t="s">
        <v>64</v>
      </c>
      <c r="F15" s="31" t="s">
        <v>13</v>
      </c>
      <c r="G15" s="40">
        <v>525300</v>
      </c>
    </row>
    <row r="16" spans="1:8" ht="63.75" customHeight="1" x14ac:dyDescent="0.25">
      <c r="A16" s="23" t="s">
        <v>138</v>
      </c>
      <c r="B16" s="30" t="s">
        <v>143</v>
      </c>
      <c r="C16" s="30" t="s">
        <v>106</v>
      </c>
      <c r="D16" s="30" t="s">
        <v>109</v>
      </c>
      <c r="E16" s="30" t="s">
        <v>65</v>
      </c>
      <c r="F16" s="30"/>
      <c r="G16" s="5">
        <f>SUM(G17)</f>
        <v>500000</v>
      </c>
    </row>
    <row r="17" spans="1:8" ht="48.75" customHeight="1" x14ac:dyDescent="0.2">
      <c r="A17" s="10" t="s">
        <v>22</v>
      </c>
      <c r="B17" s="30" t="s">
        <v>143</v>
      </c>
      <c r="C17" s="30" t="s">
        <v>106</v>
      </c>
      <c r="D17" s="30" t="s">
        <v>109</v>
      </c>
      <c r="E17" s="30" t="s">
        <v>65</v>
      </c>
      <c r="F17" s="30" t="s">
        <v>21</v>
      </c>
      <c r="G17" s="40">
        <v>500000</v>
      </c>
    </row>
    <row r="18" spans="1:8" ht="48.75" customHeight="1" x14ac:dyDescent="0.25">
      <c r="A18" s="15" t="s">
        <v>16</v>
      </c>
      <c r="B18" s="30" t="s">
        <v>143</v>
      </c>
      <c r="C18" s="28" t="s">
        <v>106</v>
      </c>
      <c r="D18" s="28" t="s">
        <v>110</v>
      </c>
      <c r="E18" s="28"/>
      <c r="F18" s="28"/>
      <c r="G18" s="5">
        <f>G19</f>
        <v>29866000</v>
      </c>
    </row>
    <row r="19" spans="1:8" ht="29.25" customHeight="1" x14ac:dyDescent="0.25">
      <c r="A19" s="15" t="s">
        <v>146</v>
      </c>
      <c r="B19" s="30" t="s">
        <v>143</v>
      </c>
      <c r="C19" s="28" t="s">
        <v>106</v>
      </c>
      <c r="D19" s="28" t="s">
        <v>110</v>
      </c>
      <c r="E19" s="28"/>
      <c r="F19" s="28"/>
      <c r="G19" s="5">
        <f>G20</f>
        <v>29866000</v>
      </c>
      <c r="H19" s="13"/>
    </row>
    <row r="20" spans="1:8" ht="19.149999999999999" customHeight="1" x14ac:dyDescent="0.25">
      <c r="A20" s="15" t="s">
        <v>111</v>
      </c>
      <c r="B20" s="30" t="s">
        <v>143</v>
      </c>
      <c r="C20" s="28" t="s">
        <v>106</v>
      </c>
      <c r="D20" s="28" t="s">
        <v>110</v>
      </c>
      <c r="E20" s="28" t="s">
        <v>65</v>
      </c>
      <c r="F20" s="28"/>
      <c r="G20" s="5">
        <f>G21+G22+G23+G24+G25+G26+G27+G28+G29</f>
        <v>29866000</v>
      </c>
    </row>
    <row r="21" spans="1:8" ht="34.5" customHeight="1" x14ac:dyDescent="0.2">
      <c r="A21" s="7" t="s">
        <v>12</v>
      </c>
      <c r="B21" s="30" t="s">
        <v>143</v>
      </c>
      <c r="C21" s="31" t="s">
        <v>106</v>
      </c>
      <c r="D21" s="31" t="s">
        <v>110</v>
      </c>
      <c r="E21" s="31" t="s">
        <v>65</v>
      </c>
      <c r="F21" s="31" t="s">
        <v>11</v>
      </c>
      <c r="G21" s="41">
        <v>16412000</v>
      </c>
    </row>
    <row r="22" spans="1:8" ht="31.5" customHeight="1" x14ac:dyDescent="0.2">
      <c r="A22" s="7" t="s">
        <v>18</v>
      </c>
      <c r="B22" s="30" t="s">
        <v>143</v>
      </c>
      <c r="C22" s="31" t="s">
        <v>106</v>
      </c>
      <c r="D22" s="31" t="s">
        <v>110</v>
      </c>
      <c r="E22" s="31" t="s">
        <v>65</v>
      </c>
      <c r="F22" s="31" t="s">
        <v>17</v>
      </c>
      <c r="G22" s="41">
        <v>100000</v>
      </c>
    </row>
    <row r="23" spans="1:8" ht="47.25" customHeight="1" x14ac:dyDescent="0.2">
      <c r="A23" s="7" t="s">
        <v>14</v>
      </c>
      <c r="B23" s="30" t="s">
        <v>143</v>
      </c>
      <c r="C23" s="31" t="s">
        <v>106</v>
      </c>
      <c r="D23" s="31" t="s">
        <v>110</v>
      </c>
      <c r="E23" s="31" t="s">
        <v>65</v>
      </c>
      <c r="F23" s="31" t="s">
        <v>13</v>
      </c>
      <c r="G23" s="41">
        <v>4912000</v>
      </c>
    </row>
    <row r="24" spans="1:8" ht="40.5" customHeight="1" x14ac:dyDescent="0.2">
      <c r="A24" s="7" t="s">
        <v>20</v>
      </c>
      <c r="B24" s="30" t="s">
        <v>143</v>
      </c>
      <c r="C24" s="31" t="s">
        <v>106</v>
      </c>
      <c r="D24" s="31" t="s">
        <v>110</v>
      </c>
      <c r="E24" s="31" t="s">
        <v>65</v>
      </c>
      <c r="F24" s="31" t="s">
        <v>19</v>
      </c>
      <c r="G24" s="41">
        <v>1617000</v>
      </c>
    </row>
    <row r="25" spans="1:8" ht="32.25" customHeight="1" x14ac:dyDescent="0.2">
      <c r="A25" s="7" t="s">
        <v>22</v>
      </c>
      <c r="B25" s="30" t="s">
        <v>143</v>
      </c>
      <c r="C25" s="31" t="s">
        <v>106</v>
      </c>
      <c r="D25" s="31" t="s">
        <v>110</v>
      </c>
      <c r="E25" s="31" t="s">
        <v>65</v>
      </c>
      <c r="F25" s="31" t="s">
        <v>21</v>
      </c>
      <c r="G25" s="41">
        <v>6000000</v>
      </c>
    </row>
    <row r="26" spans="1:8" ht="33" customHeight="1" x14ac:dyDescent="0.2">
      <c r="A26" s="9" t="s">
        <v>101</v>
      </c>
      <c r="B26" s="30" t="s">
        <v>143</v>
      </c>
      <c r="C26" s="31" t="s">
        <v>106</v>
      </c>
      <c r="D26" s="31" t="s">
        <v>110</v>
      </c>
      <c r="E26" s="31" t="s">
        <v>65</v>
      </c>
      <c r="F26" s="31" t="s">
        <v>100</v>
      </c>
      <c r="G26" s="41">
        <v>645000</v>
      </c>
    </row>
    <row r="27" spans="1:8" ht="29.25" customHeight="1" x14ac:dyDescent="0.2">
      <c r="A27" s="7" t="s">
        <v>24</v>
      </c>
      <c r="B27" s="30" t="s">
        <v>143</v>
      </c>
      <c r="C27" s="31" t="s">
        <v>106</v>
      </c>
      <c r="D27" s="31" t="s">
        <v>110</v>
      </c>
      <c r="E27" s="31" t="s">
        <v>65</v>
      </c>
      <c r="F27" s="31" t="s">
        <v>23</v>
      </c>
      <c r="G27" s="41">
        <v>50000</v>
      </c>
    </row>
    <row r="28" spans="1:8" ht="28.5" customHeight="1" x14ac:dyDescent="0.2">
      <c r="A28" s="7" t="s">
        <v>26</v>
      </c>
      <c r="B28" s="30" t="s">
        <v>143</v>
      </c>
      <c r="C28" s="31" t="s">
        <v>106</v>
      </c>
      <c r="D28" s="31" t="s">
        <v>110</v>
      </c>
      <c r="E28" s="31" t="s">
        <v>65</v>
      </c>
      <c r="F28" s="31" t="s">
        <v>25</v>
      </c>
      <c r="G28" s="41">
        <v>130000</v>
      </c>
    </row>
    <row r="29" spans="1:8" ht="14.25" x14ac:dyDescent="0.2">
      <c r="A29" s="7" t="s">
        <v>28</v>
      </c>
      <c r="B29" s="30" t="s">
        <v>143</v>
      </c>
      <c r="C29" s="31" t="s">
        <v>15</v>
      </c>
      <c r="D29" s="31"/>
      <c r="E29" s="31" t="s">
        <v>65</v>
      </c>
      <c r="F29" s="31" t="s">
        <v>27</v>
      </c>
      <c r="G29" s="41">
        <v>0</v>
      </c>
    </row>
    <row r="30" spans="1:8" ht="29.25" customHeight="1" x14ac:dyDescent="0.25">
      <c r="A30" s="15" t="s">
        <v>137</v>
      </c>
      <c r="B30" s="30" t="s">
        <v>143</v>
      </c>
      <c r="C30" s="28" t="s">
        <v>106</v>
      </c>
      <c r="D30" s="28" t="s">
        <v>125</v>
      </c>
      <c r="E30" s="28"/>
      <c r="F30" s="28"/>
      <c r="G30" s="5">
        <f>SUM(G31)</f>
        <v>500000</v>
      </c>
    </row>
    <row r="31" spans="1:8" ht="29.25" customHeight="1" x14ac:dyDescent="0.2">
      <c r="A31" s="9" t="s">
        <v>136</v>
      </c>
      <c r="B31" s="30" t="s">
        <v>143</v>
      </c>
      <c r="C31" s="32" t="s">
        <v>106</v>
      </c>
      <c r="D31" s="32" t="s">
        <v>125</v>
      </c>
      <c r="E31" s="33" t="s">
        <v>90</v>
      </c>
      <c r="F31" s="32"/>
      <c r="G31" s="39">
        <f>G32</f>
        <v>500000</v>
      </c>
    </row>
    <row r="32" spans="1:8" ht="20.25" customHeight="1" x14ac:dyDescent="0.2">
      <c r="A32" s="10" t="s">
        <v>133</v>
      </c>
      <c r="B32" s="30" t="s">
        <v>143</v>
      </c>
      <c r="C32" s="30" t="s">
        <v>106</v>
      </c>
      <c r="D32" s="30" t="s">
        <v>125</v>
      </c>
      <c r="E32" s="34" t="s">
        <v>134</v>
      </c>
      <c r="F32" s="30" t="s">
        <v>135</v>
      </c>
      <c r="G32" s="40">
        <v>500000</v>
      </c>
    </row>
    <row r="33" spans="1:8" ht="19.5" customHeight="1" x14ac:dyDescent="0.25">
      <c r="A33" s="15" t="s">
        <v>29</v>
      </c>
      <c r="B33" s="28" t="s">
        <v>143</v>
      </c>
      <c r="C33" s="28" t="s">
        <v>106</v>
      </c>
      <c r="D33" s="28" t="s">
        <v>112</v>
      </c>
      <c r="E33" s="28"/>
      <c r="F33" s="28"/>
      <c r="G33" s="5">
        <f>SUM(G34+G36+G38)</f>
        <v>1503044</v>
      </c>
    </row>
    <row r="34" spans="1:8" ht="75" x14ac:dyDescent="0.25">
      <c r="A34" s="15" t="s">
        <v>30</v>
      </c>
      <c r="B34" s="28" t="s">
        <v>143</v>
      </c>
      <c r="C34" s="28" t="s">
        <v>106</v>
      </c>
      <c r="D34" s="28" t="s">
        <v>112</v>
      </c>
      <c r="E34" s="28" t="s">
        <v>66</v>
      </c>
      <c r="F34" s="28"/>
      <c r="G34" s="5">
        <f>G35</f>
        <v>285006</v>
      </c>
    </row>
    <row r="35" spans="1:8" ht="24.75" customHeight="1" x14ac:dyDescent="0.2">
      <c r="A35" s="7" t="s">
        <v>32</v>
      </c>
      <c r="B35" s="31" t="s">
        <v>143</v>
      </c>
      <c r="C35" s="31" t="s">
        <v>106</v>
      </c>
      <c r="D35" s="31" t="s">
        <v>112</v>
      </c>
      <c r="E35" s="31" t="s">
        <v>66</v>
      </c>
      <c r="F35" s="31" t="s">
        <v>31</v>
      </c>
      <c r="G35" s="41">
        <v>285006</v>
      </c>
    </row>
    <row r="36" spans="1:8" ht="60" x14ac:dyDescent="0.25">
      <c r="A36" s="15" t="s">
        <v>33</v>
      </c>
      <c r="B36" s="28" t="s">
        <v>143</v>
      </c>
      <c r="C36" s="28" t="s">
        <v>106</v>
      </c>
      <c r="D36" s="28" t="s">
        <v>112</v>
      </c>
      <c r="E36" s="28" t="s">
        <v>67</v>
      </c>
      <c r="F36" s="28"/>
      <c r="G36" s="5">
        <f>G37</f>
        <v>3044</v>
      </c>
    </row>
    <row r="37" spans="1:8" ht="18.75" customHeight="1" x14ac:dyDescent="0.2">
      <c r="A37" s="7" t="s">
        <v>22</v>
      </c>
      <c r="B37" s="31" t="s">
        <v>143</v>
      </c>
      <c r="C37" s="31" t="s">
        <v>106</v>
      </c>
      <c r="D37" s="31" t="s">
        <v>112</v>
      </c>
      <c r="E37" s="31" t="s">
        <v>67</v>
      </c>
      <c r="F37" s="31" t="s">
        <v>21</v>
      </c>
      <c r="G37" s="41">
        <v>3044</v>
      </c>
    </row>
    <row r="38" spans="1:8" ht="48.75" customHeight="1" x14ac:dyDescent="0.25">
      <c r="A38" s="15" t="s">
        <v>113</v>
      </c>
      <c r="B38" s="28" t="s">
        <v>143</v>
      </c>
      <c r="C38" s="28" t="s">
        <v>106</v>
      </c>
      <c r="D38" s="28" t="s">
        <v>112</v>
      </c>
      <c r="E38" s="28" t="s">
        <v>65</v>
      </c>
      <c r="F38" s="28"/>
      <c r="G38" s="5">
        <f>G39</f>
        <v>1214994</v>
      </c>
    </row>
    <row r="39" spans="1:8" ht="29.25" customHeight="1" x14ac:dyDescent="0.2">
      <c r="A39" s="7" t="s">
        <v>22</v>
      </c>
      <c r="B39" s="31" t="s">
        <v>143</v>
      </c>
      <c r="C39" s="31" t="s">
        <v>106</v>
      </c>
      <c r="D39" s="31" t="s">
        <v>112</v>
      </c>
      <c r="E39" s="31" t="s">
        <v>65</v>
      </c>
      <c r="F39" s="31" t="s">
        <v>21</v>
      </c>
      <c r="G39" s="41">
        <v>1214994</v>
      </c>
    </row>
    <row r="40" spans="1:8" ht="33" customHeight="1" x14ac:dyDescent="0.25">
      <c r="A40" s="15" t="s">
        <v>114</v>
      </c>
      <c r="B40" s="28" t="s">
        <v>143</v>
      </c>
      <c r="C40" s="28" t="s">
        <v>108</v>
      </c>
      <c r="D40" s="28" t="s">
        <v>107</v>
      </c>
      <c r="E40" s="28"/>
      <c r="F40" s="28"/>
      <c r="G40" s="5">
        <f t="shared" ref="G40" si="0">G41</f>
        <v>0</v>
      </c>
    </row>
    <row r="41" spans="1:8" ht="32.25" customHeight="1" x14ac:dyDescent="0.25">
      <c r="A41" s="15" t="s">
        <v>34</v>
      </c>
      <c r="B41" s="28" t="s">
        <v>143</v>
      </c>
      <c r="C41" s="28" t="s">
        <v>108</v>
      </c>
      <c r="D41" s="28" t="s">
        <v>109</v>
      </c>
      <c r="E41" s="28"/>
      <c r="F41" s="28"/>
      <c r="G41" s="5">
        <f>SUM(G42)</f>
        <v>0</v>
      </c>
    </row>
    <row r="42" spans="1:8" ht="45" x14ac:dyDescent="0.25">
      <c r="A42" s="15" t="s">
        <v>35</v>
      </c>
      <c r="B42" s="28" t="s">
        <v>143</v>
      </c>
      <c r="C42" s="28" t="s">
        <v>108</v>
      </c>
      <c r="D42" s="28" t="s">
        <v>109</v>
      </c>
      <c r="E42" s="28" t="s">
        <v>68</v>
      </c>
      <c r="F42" s="28"/>
      <c r="G42" s="5">
        <f>G43+G44+G45+G46+G47</f>
        <v>0</v>
      </c>
    </row>
    <row r="43" spans="1:8" ht="28.5" x14ac:dyDescent="0.2">
      <c r="A43" s="7" t="s">
        <v>12</v>
      </c>
      <c r="B43" s="31" t="s">
        <v>143</v>
      </c>
      <c r="C43" s="31" t="s">
        <v>108</v>
      </c>
      <c r="D43" s="31" t="s">
        <v>109</v>
      </c>
      <c r="E43" s="31" t="s">
        <v>68</v>
      </c>
      <c r="F43" s="31" t="s">
        <v>11</v>
      </c>
      <c r="G43" s="41"/>
    </row>
    <row r="44" spans="1:8" ht="57" x14ac:dyDescent="0.2">
      <c r="A44" s="7" t="s">
        <v>14</v>
      </c>
      <c r="B44" s="31" t="s">
        <v>143</v>
      </c>
      <c r="C44" s="31" t="s">
        <v>108</v>
      </c>
      <c r="D44" s="31" t="s">
        <v>109</v>
      </c>
      <c r="E44" s="31" t="s">
        <v>68</v>
      </c>
      <c r="F44" s="31" t="s">
        <v>13</v>
      </c>
      <c r="G44" s="41"/>
    </row>
    <row r="45" spans="1:8" ht="28.5" x14ac:dyDescent="0.2">
      <c r="A45" s="7" t="s">
        <v>20</v>
      </c>
      <c r="B45" s="31" t="s">
        <v>143</v>
      </c>
      <c r="C45" s="31" t="s">
        <v>108</v>
      </c>
      <c r="D45" s="31" t="s">
        <v>109</v>
      </c>
      <c r="E45" s="31" t="s">
        <v>68</v>
      </c>
      <c r="F45" s="31" t="s">
        <v>19</v>
      </c>
      <c r="G45" s="41"/>
    </row>
    <row r="46" spans="1:8" ht="32.25" customHeight="1" x14ac:dyDescent="0.2">
      <c r="A46" s="7" t="s">
        <v>22</v>
      </c>
      <c r="B46" s="31" t="s">
        <v>143</v>
      </c>
      <c r="C46" s="31" t="s">
        <v>108</v>
      </c>
      <c r="D46" s="31" t="s">
        <v>109</v>
      </c>
      <c r="E46" s="31" t="s">
        <v>68</v>
      </c>
      <c r="F46" s="31" t="s">
        <v>21</v>
      </c>
      <c r="G46" s="41"/>
    </row>
    <row r="47" spans="1:8" ht="23.25" customHeight="1" x14ac:dyDescent="0.2">
      <c r="A47" s="7" t="s">
        <v>101</v>
      </c>
      <c r="B47" s="31" t="s">
        <v>143</v>
      </c>
      <c r="C47" s="31" t="s">
        <v>108</v>
      </c>
      <c r="D47" s="31" t="s">
        <v>109</v>
      </c>
      <c r="E47" s="31" t="s">
        <v>68</v>
      </c>
      <c r="F47" s="31" t="s">
        <v>100</v>
      </c>
      <c r="G47" s="41"/>
    </row>
    <row r="48" spans="1:8" ht="34.5" customHeight="1" x14ac:dyDescent="0.25">
      <c r="A48" s="8" t="s">
        <v>115</v>
      </c>
      <c r="B48" s="35" t="s">
        <v>143</v>
      </c>
      <c r="C48" s="35" t="s">
        <v>109</v>
      </c>
      <c r="D48" s="35" t="s">
        <v>107</v>
      </c>
      <c r="E48" s="35"/>
      <c r="F48" s="35"/>
      <c r="G48" s="42">
        <f>G49+G51</f>
        <v>4516000</v>
      </c>
      <c r="H48" s="22"/>
    </row>
    <row r="49" spans="1:8" ht="29.25" customHeight="1" x14ac:dyDescent="0.25">
      <c r="A49" s="8" t="s">
        <v>131</v>
      </c>
      <c r="B49" s="35" t="s">
        <v>143</v>
      </c>
      <c r="C49" s="35" t="s">
        <v>109</v>
      </c>
      <c r="D49" s="35" t="s">
        <v>118</v>
      </c>
      <c r="E49" s="35" t="s">
        <v>132</v>
      </c>
      <c r="F49" s="35"/>
      <c r="G49" s="42">
        <f>SUM(G50)</f>
        <v>800000</v>
      </c>
    </row>
    <row r="50" spans="1:8" ht="29.25" customHeight="1" x14ac:dyDescent="0.2">
      <c r="A50" s="9" t="s">
        <v>22</v>
      </c>
      <c r="B50" s="32" t="s">
        <v>143</v>
      </c>
      <c r="C50" s="32" t="s">
        <v>109</v>
      </c>
      <c r="D50" s="32" t="s">
        <v>118</v>
      </c>
      <c r="E50" s="32" t="s">
        <v>132</v>
      </c>
      <c r="F50" s="32" t="s">
        <v>21</v>
      </c>
      <c r="G50" s="39">
        <v>800000</v>
      </c>
    </row>
    <row r="51" spans="1:8" ht="29.25" customHeight="1" x14ac:dyDescent="0.25">
      <c r="A51" s="15" t="s">
        <v>36</v>
      </c>
      <c r="B51" s="28" t="s">
        <v>143</v>
      </c>
      <c r="C51" s="28" t="s">
        <v>109</v>
      </c>
      <c r="D51" s="28" t="s">
        <v>116</v>
      </c>
      <c r="E51" s="28"/>
      <c r="F51" s="28"/>
      <c r="G51" s="5">
        <f>SUM(G52)</f>
        <v>3716000</v>
      </c>
    </row>
    <row r="52" spans="1:8" ht="29.25" customHeight="1" x14ac:dyDescent="0.25">
      <c r="A52" s="15" t="s">
        <v>37</v>
      </c>
      <c r="B52" s="28" t="s">
        <v>143</v>
      </c>
      <c r="C52" s="28" t="s">
        <v>109</v>
      </c>
      <c r="D52" s="28" t="s">
        <v>116</v>
      </c>
      <c r="E52" s="28" t="s">
        <v>69</v>
      </c>
      <c r="F52" s="28"/>
      <c r="G52" s="5">
        <f>G53+G54</f>
        <v>3716000</v>
      </c>
    </row>
    <row r="53" spans="1:8" ht="29.25" customHeight="1" x14ac:dyDescent="0.2">
      <c r="A53" s="7" t="s">
        <v>22</v>
      </c>
      <c r="B53" s="31" t="s">
        <v>143</v>
      </c>
      <c r="C53" s="31" t="s">
        <v>109</v>
      </c>
      <c r="D53" s="31" t="s">
        <v>116</v>
      </c>
      <c r="E53" s="31" t="s">
        <v>69</v>
      </c>
      <c r="F53" s="31" t="s">
        <v>21</v>
      </c>
      <c r="G53" s="41">
        <v>3591000</v>
      </c>
    </row>
    <row r="54" spans="1:8" ht="29.25" customHeight="1" x14ac:dyDescent="0.2">
      <c r="A54" s="7" t="s">
        <v>101</v>
      </c>
      <c r="B54" s="31" t="s">
        <v>143</v>
      </c>
      <c r="C54" s="31" t="s">
        <v>109</v>
      </c>
      <c r="D54" s="31" t="s">
        <v>116</v>
      </c>
      <c r="E54" s="31" t="s">
        <v>69</v>
      </c>
      <c r="F54" s="31" t="s">
        <v>100</v>
      </c>
      <c r="G54" s="41">
        <v>125000</v>
      </c>
    </row>
    <row r="55" spans="1:8" ht="15" x14ac:dyDescent="0.25">
      <c r="A55" s="8" t="s">
        <v>117</v>
      </c>
      <c r="B55" s="35" t="s">
        <v>143</v>
      </c>
      <c r="C55" s="35" t="s">
        <v>110</v>
      </c>
      <c r="D55" s="35" t="s">
        <v>107</v>
      </c>
      <c r="E55" s="35"/>
      <c r="F55" s="35"/>
      <c r="G55" s="42">
        <f>G56+G61</f>
        <v>8683663</v>
      </c>
      <c r="H55" s="22"/>
    </row>
    <row r="56" spans="1:8" ht="15" x14ac:dyDescent="0.25">
      <c r="A56" s="15" t="s">
        <v>38</v>
      </c>
      <c r="B56" s="28" t="s">
        <v>143</v>
      </c>
      <c r="C56" s="28" t="s">
        <v>110</v>
      </c>
      <c r="D56" s="28" t="s">
        <v>118</v>
      </c>
      <c r="E56" s="28"/>
      <c r="F56" s="28"/>
      <c r="G56" s="5">
        <f>SUM(G59+G57)</f>
        <v>8183663</v>
      </c>
    </row>
    <row r="57" spans="1:8" ht="78.75" customHeight="1" x14ac:dyDescent="0.25">
      <c r="A57" s="15" t="s">
        <v>39</v>
      </c>
      <c r="B57" s="28" t="s">
        <v>143</v>
      </c>
      <c r="C57" s="28" t="s">
        <v>110</v>
      </c>
      <c r="D57" s="28" t="s">
        <v>118</v>
      </c>
      <c r="E57" s="28" t="s">
        <v>70</v>
      </c>
      <c r="F57" s="28"/>
      <c r="G57" s="5">
        <f>G58</f>
        <v>3183663</v>
      </c>
    </row>
    <row r="58" spans="1:8" ht="42.75" customHeight="1" x14ac:dyDescent="0.2">
      <c r="A58" s="7" t="s">
        <v>22</v>
      </c>
      <c r="B58" s="31" t="s">
        <v>143</v>
      </c>
      <c r="C58" s="31" t="s">
        <v>110</v>
      </c>
      <c r="D58" s="31" t="s">
        <v>118</v>
      </c>
      <c r="E58" s="31" t="s">
        <v>70</v>
      </c>
      <c r="F58" s="31" t="s">
        <v>21</v>
      </c>
      <c r="G58" s="41">
        <v>3183663</v>
      </c>
    </row>
    <row r="59" spans="1:8" ht="64.5" customHeight="1" x14ac:dyDescent="0.25">
      <c r="A59" s="15" t="s">
        <v>40</v>
      </c>
      <c r="B59" s="28" t="s">
        <v>143</v>
      </c>
      <c r="C59" s="28" t="s">
        <v>110</v>
      </c>
      <c r="D59" s="28" t="s">
        <v>118</v>
      </c>
      <c r="E59" s="28" t="s">
        <v>71</v>
      </c>
      <c r="F59" s="28"/>
      <c r="G59" s="5">
        <f>G60</f>
        <v>5000000</v>
      </c>
    </row>
    <row r="60" spans="1:8" ht="18" customHeight="1" x14ac:dyDescent="0.2">
      <c r="A60" s="7" t="s">
        <v>22</v>
      </c>
      <c r="B60" s="31" t="s">
        <v>143</v>
      </c>
      <c r="C60" s="31" t="s">
        <v>110</v>
      </c>
      <c r="D60" s="31" t="s">
        <v>118</v>
      </c>
      <c r="E60" s="31" t="s">
        <v>71</v>
      </c>
      <c r="F60" s="31" t="s">
        <v>21</v>
      </c>
      <c r="G60" s="41">
        <v>5000000</v>
      </c>
    </row>
    <row r="61" spans="1:8" ht="30" x14ac:dyDescent="0.25">
      <c r="A61" s="15" t="s">
        <v>41</v>
      </c>
      <c r="B61" s="28" t="s">
        <v>143</v>
      </c>
      <c r="C61" s="28" t="s">
        <v>110</v>
      </c>
      <c r="D61" s="28" t="s">
        <v>119</v>
      </c>
      <c r="E61" s="28"/>
      <c r="F61" s="28"/>
      <c r="G61" s="5">
        <f>SUM(G64+G62)</f>
        <v>500000</v>
      </c>
    </row>
    <row r="62" spans="1:8" ht="30" x14ac:dyDescent="0.25">
      <c r="A62" s="15" t="s">
        <v>42</v>
      </c>
      <c r="B62" s="28" t="s">
        <v>143</v>
      </c>
      <c r="C62" s="28" t="s">
        <v>110</v>
      </c>
      <c r="D62" s="28" t="s">
        <v>119</v>
      </c>
      <c r="E62" s="28" t="s">
        <v>72</v>
      </c>
      <c r="F62" s="28"/>
      <c r="G62" s="5">
        <f>G63</f>
        <v>400000</v>
      </c>
    </row>
    <row r="63" spans="1:8" ht="47.25" customHeight="1" x14ac:dyDescent="0.2">
      <c r="A63" s="7" t="s">
        <v>22</v>
      </c>
      <c r="B63" s="31" t="s">
        <v>143</v>
      </c>
      <c r="C63" s="31" t="s">
        <v>110</v>
      </c>
      <c r="D63" s="31" t="s">
        <v>119</v>
      </c>
      <c r="E63" s="31" t="s">
        <v>72</v>
      </c>
      <c r="F63" s="31" t="s">
        <v>21</v>
      </c>
      <c r="G63" s="41">
        <v>400000</v>
      </c>
    </row>
    <row r="64" spans="1:8" ht="31.5" customHeight="1" x14ac:dyDescent="0.25">
      <c r="A64" s="8" t="s">
        <v>89</v>
      </c>
      <c r="B64" s="35" t="s">
        <v>143</v>
      </c>
      <c r="C64" s="35" t="s">
        <v>110</v>
      </c>
      <c r="D64" s="35" t="s">
        <v>119</v>
      </c>
      <c r="E64" s="35" t="s">
        <v>88</v>
      </c>
      <c r="F64" s="35"/>
      <c r="G64" s="42">
        <f>G65</f>
        <v>100000</v>
      </c>
    </row>
    <row r="65" spans="1:8" ht="42.75" x14ac:dyDescent="0.2">
      <c r="A65" s="9" t="s">
        <v>22</v>
      </c>
      <c r="B65" s="32" t="s">
        <v>143</v>
      </c>
      <c r="C65" s="32" t="s">
        <v>110</v>
      </c>
      <c r="D65" s="32" t="s">
        <v>119</v>
      </c>
      <c r="E65" s="32" t="s">
        <v>88</v>
      </c>
      <c r="F65" s="32" t="s">
        <v>21</v>
      </c>
      <c r="G65" s="39">
        <v>100000</v>
      </c>
    </row>
    <row r="66" spans="1:8" ht="30.75" customHeight="1" x14ac:dyDescent="0.25">
      <c r="A66" s="8" t="s">
        <v>120</v>
      </c>
      <c r="B66" s="35" t="s">
        <v>143</v>
      </c>
      <c r="C66" s="35" t="s">
        <v>121</v>
      </c>
      <c r="D66" s="35" t="s">
        <v>107</v>
      </c>
      <c r="E66" s="35"/>
      <c r="F66" s="35"/>
      <c r="G66" s="42">
        <f>G67+G72+G82</f>
        <v>61431742</v>
      </c>
      <c r="H66" s="24"/>
    </row>
    <row r="67" spans="1:8" ht="15" x14ac:dyDescent="0.25">
      <c r="A67" s="15" t="s">
        <v>43</v>
      </c>
      <c r="B67" s="28" t="s">
        <v>143</v>
      </c>
      <c r="C67" s="28" t="s">
        <v>121</v>
      </c>
      <c r="D67" s="28" t="s">
        <v>106</v>
      </c>
      <c r="E67" s="28"/>
      <c r="F67" s="28"/>
      <c r="G67" s="5">
        <f>G68+G70</f>
        <v>5000</v>
      </c>
    </row>
    <row r="68" spans="1:8" ht="125.25" customHeight="1" x14ac:dyDescent="0.25">
      <c r="A68" s="16" t="s">
        <v>44</v>
      </c>
      <c r="B68" s="36">
        <v>906</v>
      </c>
      <c r="C68" s="28" t="s">
        <v>121</v>
      </c>
      <c r="D68" s="28" t="s">
        <v>106</v>
      </c>
      <c r="E68" s="28" t="s">
        <v>73</v>
      </c>
      <c r="F68" s="28"/>
      <c r="G68" s="5">
        <f>G69</f>
        <v>5000</v>
      </c>
    </row>
    <row r="69" spans="1:8" ht="30.75" customHeight="1" x14ac:dyDescent="0.2">
      <c r="A69" s="7" t="s">
        <v>22</v>
      </c>
      <c r="B69" s="31" t="s">
        <v>143</v>
      </c>
      <c r="C69" s="31" t="s">
        <v>121</v>
      </c>
      <c r="D69" s="31" t="s">
        <v>106</v>
      </c>
      <c r="E69" s="31" t="s">
        <v>73</v>
      </c>
      <c r="F69" s="31" t="s">
        <v>21</v>
      </c>
      <c r="G69" s="41">
        <v>5000</v>
      </c>
    </row>
    <row r="70" spans="1:8" ht="25.5" customHeight="1" x14ac:dyDescent="0.25">
      <c r="A70" s="8" t="s">
        <v>93</v>
      </c>
      <c r="B70" s="35" t="s">
        <v>143</v>
      </c>
      <c r="C70" s="35" t="s">
        <v>121</v>
      </c>
      <c r="D70" s="35" t="s">
        <v>106</v>
      </c>
      <c r="E70" s="35" t="s">
        <v>91</v>
      </c>
      <c r="F70" s="35"/>
      <c r="G70" s="42">
        <f>G71</f>
        <v>0</v>
      </c>
    </row>
    <row r="71" spans="1:8" ht="57" x14ac:dyDescent="0.2">
      <c r="A71" s="9" t="s">
        <v>94</v>
      </c>
      <c r="B71" s="32" t="s">
        <v>143</v>
      </c>
      <c r="C71" s="32" t="s">
        <v>121</v>
      </c>
      <c r="D71" s="32" t="s">
        <v>106</v>
      </c>
      <c r="E71" s="32" t="s">
        <v>91</v>
      </c>
      <c r="F71" s="32" t="s">
        <v>92</v>
      </c>
      <c r="G71" s="39"/>
    </row>
    <row r="72" spans="1:8" ht="24" customHeight="1" x14ac:dyDescent="0.25">
      <c r="A72" s="15" t="s">
        <v>45</v>
      </c>
      <c r="B72" s="28" t="s">
        <v>143</v>
      </c>
      <c r="C72" s="28" t="s">
        <v>121</v>
      </c>
      <c r="D72" s="28" t="s">
        <v>108</v>
      </c>
      <c r="E72" s="28"/>
      <c r="F72" s="28"/>
      <c r="G72" s="5">
        <f>G73+G75+G78+G80</f>
        <v>2812150</v>
      </c>
    </row>
    <row r="73" spans="1:8" ht="91.5" customHeight="1" x14ac:dyDescent="0.25">
      <c r="A73" s="16" t="s">
        <v>46</v>
      </c>
      <c r="B73" s="36">
        <v>906</v>
      </c>
      <c r="C73" s="28" t="s">
        <v>121</v>
      </c>
      <c r="D73" s="28" t="s">
        <v>108</v>
      </c>
      <c r="E73" s="28" t="s">
        <v>74</v>
      </c>
      <c r="F73" s="28"/>
      <c r="G73" s="5">
        <f>G74</f>
        <v>2712150</v>
      </c>
    </row>
    <row r="74" spans="1:8" ht="33" customHeight="1" x14ac:dyDescent="0.2">
      <c r="A74" s="7" t="s">
        <v>22</v>
      </c>
      <c r="B74" s="31" t="s">
        <v>143</v>
      </c>
      <c r="C74" s="31" t="s">
        <v>121</v>
      </c>
      <c r="D74" s="31" t="s">
        <v>108</v>
      </c>
      <c r="E74" s="31" t="s">
        <v>74</v>
      </c>
      <c r="F74" s="31" t="s">
        <v>21</v>
      </c>
      <c r="G74" s="41">
        <v>2712150</v>
      </c>
    </row>
    <row r="75" spans="1:8" ht="37.5" customHeight="1" x14ac:dyDescent="0.25">
      <c r="A75" s="15" t="s">
        <v>47</v>
      </c>
      <c r="B75" s="28" t="s">
        <v>143</v>
      </c>
      <c r="C75" s="28" t="s">
        <v>121</v>
      </c>
      <c r="D75" s="28" t="s">
        <v>108</v>
      </c>
      <c r="E75" s="28" t="s">
        <v>83</v>
      </c>
      <c r="F75" s="28"/>
      <c r="G75" s="5">
        <f>G76+G77</f>
        <v>100000</v>
      </c>
    </row>
    <row r="76" spans="1:8" ht="45.75" customHeight="1" x14ac:dyDescent="0.2">
      <c r="A76" s="7" t="s">
        <v>22</v>
      </c>
      <c r="B76" s="31" t="s">
        <v>143</v>
      </c>
      <c r="C76" s="31" t="s">
        <v>121</v>
      </c>
      <c r="D76" s="31" t="s">
        <v>108</v>
      </c>
      <c r="E76" s="31" t="s">
        <v>83</v>
      </c>
      <c r="F76" s="31" t="s">
        <v>21</v>
      </c>
      <c r="G76" s="41">
        <v>100000</v>
      </c>
    </row>
    <row r="77" spans="1:8" ht="48" customHeight="1" x14ac:dyDescent="0.2">
      <c r="A77" s="9" t="s">
        <v>59</v>
      </c>
      <c r="B77" s="32" t="s">
        <v>143</v>
      </c>
      <c r="C77" s="32" t="s">
        <v>121</v>
      </c>
      <c r="D77" s="32" t="s">
        <v>108</v>
      </c>
      <c r="E77" s="32" t="s">
        <v>83</v>
      </c>
      <c r="F77" s="32" t="s">
        <v>58</v>
      </c>
      <c r="G77" s="39"/>
    </row>
    <row r="78" spans="1:8" ht="30" customHeight="1" x14ac:dyDescent="0.25">
      <c r="A78" s="8" t="s">
        <v>85</v>
      </c>
      <c r="B78" s="35" t="s">
        <v>143</v>
      </c>
      <c r="C78" s="35" t="s">
        <v>121</v>
      </c>
      <c r="D78" s="35" t="s">
        <v>108</v>
      </c>
      <c r="E78" s="35" t="s">
        <v>84</v>
      </c>
      <c r="F78" s="35"/>
      <c r="G78" s="42">
        <f>G79</f>
        <v>0</v>
      </c>
    </row>
    <row r="79" spans="1:8" ht="48" customHeight="1" x14ac:dyDescent="0.2">
      <c r="A79" s="9" t="s">
        <v>59</v>
      </c>
      <c r="B79" s="32" t="s">
        <v>143</v>
      </c>
      <c r="C79" s="32" t="s">
        <v>121</v>
      </c>
      <c r="D79" s="32" t="s">
        <v>108</v>
      </c>
      <c r="E79" s="32" t="s">
        <v>84</v>
      </c>
      <c r="F79" s="32" t="s">
        <v>58</v>
      </c>
      <c r="G79" s="39"/>
    </row>
    <row r="80" spans="1:8" ht="30" x14ac:dyDescent="0.25">
      <c r="A80" s="8" t="s">
        <v>96</v>
      </c>
      <c r="B80" s="35" t="s">
        <v>143</v>
      </c>
      <c r="C80" s="35" t="s">
        <v>121</v>
      </c>
      <c r="D80" s="35" t="s">
        <v>108</v>
      </c>
      <c r="E80" s="35" t="s">
        <v>95</v>
      </c>
      <c r="F80" s="35"/>
      <c r="G80" s="42">
        <f>G81</f>
        <v>0</v>
      </c>
    </row>
    <row r="81" spans="1:8" ht="57" x14ac:dyDescent="0.2">
      <c r="A81" s="9" t="s">
        <v>94</v>
      </c>
      <c r="B81" s="32" t="s">
        <v>143</v>
      </c>
      <c r="C81" s="32" t="s">
        <v>121</v>
      </c>
      <c r="D81" s="32" t="s">
        <v>108</v>
      </c>
      <c r="E81" s="32" t="s">
        <v>95</v>
      </c>
      <c r="F81" s="32" t="s">
        <v>92</v>
      </c>
      <c r="G81" s="39"/>
    </row>
    <row r="82" spans="1:8" ht="26.25" customHeight="1" x14ac:dyDescent="0.25">
      <c r="A82" s="6" t="s">
        <v>49</v>
      </c>
      <c r="B82" s="29" t="s">
        <v>143</v>
      </c>
      <c r="C82" s="28" t="s">
        <v>121</v>
      </c>
      <c r="D82" s="28" t="s">
        <v>109</v>
      </c>
      <c r="E82" s="28"/>
      <c r="F82" s="28"/>
      <c r="G82" s="5">
        <f>SUM(G85+G87+G89+G92+G94+G96)</f>
        <v>58614592</v>
      </c>
      <c r="H82" s="13"/>
    </row>
    <row r="83" spans="1:8" ht="30" customHeight="1" x14ac:dyDescent="0.25">
      <c r="A83" s="6" t="s">
        <v>51</v>
      </c>
      <c r="B83" s="29" t="s">
        <v>143</v>
      </c>
      <c r="C83" s="28" t="s">
        <v>121</v>
      </c>
      <c r="D83" s="28" t="s">
        <v>108</v>
      </c>
      <c r="E83" s="28" t="s">
        <v>50</v>
      </c>
      <c r="F83" s="28"/>
      <c r="G83" s="5">
        <f>G84</f>
        <v>0</v>
      </c>
    </row>
    <row r="84" spans="1:8" ht="48.75" customHeight="1" x14ac:dyDescent="0.2">
      <c r="A84" s="7" t="s">
        <v>22</v>
      </c>
      <c r="B84" s="31" t="s">
        <v>143</v>
      </c>
      <c r="C84" s="31" t="s">
        <v>48</v>
      </c>
      <c r="D84" s="31"/>
      <c r="E84" s="31" t="s">
        <v>50</v>
      </c>
      <c r="F84" s="31" t="s">
        <v>21</v>
      </c>
      <c r="G84" s="41">
        <v>0</v>
      </c>
    </row>
    <row r="85" spans="1:8" ht="30" customHeight="1" x14ac:dyDescent="0.25">
      <c r="A85" s="15" t="s">
        <v>52</v>
      </c>
      <c r="B85" s="28" t="s">
        <v>143</v>
      </c>
      <c r="C85" s="28" t="s">
        <v>121</v>
      </c>
      <c r="D85" s="28" t="s">
        <v>109</v>
      </c>
      <c r="E85" s="28" t="s">
        <v>75</v>
      </c>
      <c r="F85" s="28"/>
      <c r="G85" s="5">
        <f>G86</f>
        <v>1909038</v>
      </c>
      <c r="H85" s="13"/>
    </row>
    <row r="86" spans="1:8" ht="44.25" customHeight="1" x14ac:dyDescent="0.2">
      <c r="A86" s="7" t="s">
        <v>22</v>
      </c>
      <c r="B86" s="31" t="s">
        <v>143</v>
      </c>
      <c r="C86" s="31" t="s">
        <v>121</v>
      </c>
      <c r="D86" s="31" t="s">
        <v>109</v>
      </c>
      <c r="E86" s="31" t="s">
        <v>75</v>
      </c>
      <c r="F86" s="31" t="s">
        <v>21</v>
      </c>
      <c r="G86" s="41">
        <v>1909038</v>
      </c>
    </row>
    <row r="87" spans="1:8" ht="54.75" customHeight="1" x14ac:dyDescent="0.25">
      <c r="A87" s="15" t="s">
        <v>53</v>
      </c>
      <c r="B87" s="28" t="s">
        <v>143</v>
      </c>
      <c r="C87" s="28" t="s">
        <v>121</v>
      </c>
      <c r="D87" s="28" t="s">
        <v>109</v>
      </c>
      <c r="E87" s="28" t="s">
        <v>76</v>
      </c>
      <c r="F87" s="28"/>
      <c r="G87" s="5">
        <f>G88</f>
        <v>97130</v>
      </c>
    </row>
    <row r="88" spans="1:8" ht="48.75" customHeight="1" x14ac:dyDescent="0.2">
      <c r="A88" s="7" t="s">
        <v>22</v>
      </c>
      <c r="B88" s="31" t="s">
        <v>143</v>
      </c>
      <c r="C88" s="31" t="s">
        <v>121</v>
      </c>
      <c r="D88" s="31" t="s">
        <v>109</v>
      </c>
      <c r="E88" s="31" t="s">
        <v>76</v>
      </c>
      <c r="F88" s="31" t="s">
        <v>21</v>
      </c>
      <c r="G88" s="41">
        <v>97130</v>
      </c>
    </row>
    <row r="89" spans="1:8" ht="29.25" customHeight="1" x14ac:dyDescent="0.25">
      <c r="A89" s="15" t="s">
        <v>54</v>
      </c>
      <c r="B89" s="28" t="s">
        <v>143</v>
      </c>
      <c r="C89" s="28" t="s">
        <v>121</v>
      </c>
      <c r="D89" s="28" t="s">
        <v>109</v>
      </c>
      <c r="E89" s="28" t="s">
        <v>77</v>
      </c>
      <c r="F89" s="28"/>
      <c r="G89" s="5">
        <f>G90+G91</f>
        <v>34000000</v>
      </c>
    </row>
    <row r="90" spans="1:8" ht="32.25" customHeight="1" x14ac:dyDescent="0.2">
      <c r="A90" s="7" t="s">
        <v>22</v>
      </c>
      <c r="B90" s="31" t="s">
        <v>143</v>
      </c>
      <c r="C90" s="31" t="s">
        <v>121</v>
      </c>
      <c r="D90" s="31" t="s">
        <v>109</v>
      </c>
      <c r="E90" s="31" t="s">
        <v>77</v>
      </c>
      <c r="F90" s="31" t="s">
        <v>21</v>
      </c>
      <c r="G90" s="41">
        <v>29000000</v>
      </c>
    </row>
    <row r="91" spans="1:8" ht="22.5" customHeight="1" x14ac:dyDescent="0.2">
      <c r="A91" s="7" t="s">
        <v>101</v>
      </c>
      <c r="B91" s="31" t="s">
        <v>143</v>
      </c>
      <c r="C91" s="31" t="s">
        <v>121</v>
      </c>
      <c r="D91" s="31" t="s">
        <v>109</v>
      </c>
      <c r="E91" s="31" t="s">
        <v>77</v>
      </c>
      <c r="F91" s="31" t="s">
        <v>100</v>
      </c>
      <c r="G91" s="41">
        <v>5000000</v>
      </c>
    </row>
    <row r="92" spans="1:8" ht="22.5" customHeight="1" x14ac:dyDescent="0.2">
      <c r="A92" s="6" t="s">
        <v>55</v>
      </c>
      <c r="B92" s="29" t="s">
        <v>143</v>
      </c>
      <c r="C92" s="29" t="s">
        <v>121</v>
      </c>
      <c r="D92" s="29" t="s">
        <v>109</v>
      </c>
      <c r="E92" s="29" t="s">
        <v>78</v>
      </c>
      <c r="F92" s="29"/>
      <c r="G92" s="38">
        <f>G93</f>
        <v>2700000</v>
      </c>
    </row>
    <row r="93" spans="1:8" ht="45" customHeight="1" x14ac:dyDescent="0.2">
      <c r="A93" s="7" t="s">
        <v>22</v>
      </c>
      <c r="B93" s="31" t="s">
        <v>143</v>
      </c>
      <c r="C93" s="31" t="s">
        <v>121</v>
      </c>
      <c r="D93" s="31" t="s">
        <v>109</v>
      </c>
      <c r="E93" s="31" t="s">
        <v>78</v>
      </c>
      <c r="F93" s="31" t="s">
        <v>21</v>
      </c>
      <c r="G93" s="41">
        <v>2700000</v>
      </c>
    </row>
    <row r="94" spans="1:8" ht="33" customHeight="1" x14ac:dyDescent="0.2">
      <c r="A94" s="6" t="s">
        <v>56</v>
      </c>
      <c r="B94" s="29" t="s">
        <v>143</v>
      </c>
      <c r="C94" s="29" t="s">
        <v>121</v>
      </c>
      <c r="D94" s="29" t="s">
        <v>109</v>
      </c>
      <c r="E94" s="29" t="s">
        <v>79</v>
      </c>
      <c r="F94" s="29"/>
      <c r="G94" s="38">
        <f>G95</f>
        <v>200000</v>
      </c>
    </row>
    <row r="95" spans="1:8" ht="47.25" customHeight="1" x14ac:dyDescent="0.2">
      <c r="A95" s="7" t="s">
        <v>22</v>
      </c>
      <c r="B95" s="31" t="s">
        <v>143</v>
      </c>
      <c r="C95" s="31" t="s">
        <v>121</v>
      </c>
      <c r="D95" s="31" t="s">
        <v>109</v>
      </c>
      <c r="E95" s="31" t="s">
        <v>79</v>
      </c>
      <c r="F95" s="31" t="s">
        <v>21</v>
      </c>
      <c r="G95" s="41">
        <v>200000</v>
      </c>
    </row>
    <row r="96" spans="1:8" ht="31.5" customHeight="1" x14ac:dyDescent="0.2">
      <c r="A96" s="6" t="s">
        <v>57</v>
      </c>
      <c r="B96" s="29" t="s">
        <v>143</v>
      </c>
      <c r="C96" s="29" t="s">
        <v>121</v>
      </c>
      <c r="D96" s="29" t="s">
        <v>109</v>
      </c>
      <c r="E96" s="29" t="s">
        <v>80</v>
      </c>
      <c r="F96" s="29"/>
      <c r="G96" s="38">
        <f>G97</f>
        <v>19708424</v>
      </c>
    </row>
    <row r="97" spans="1:8" ht="44.25" customHeight="1" x14ac:dyDescent="0.2">
      <c r="A97" s="7" t="s">
        <v>22</v>
      </c>
      <c r="B97" s="31" t="s">
        <v>143</v>
      </c>
      <c r="C97" s="31" t="s">
        <v>121</v>
      </c>
      <c r="D97" s="31" t="s">
        <v>109</v>
      </c>
      <c r="E97" s="31" t="s">
        <v>80</v>
      </c>
      <c r="F97" s="31" t="s">
        <v>21</v>
      </c>
      <c r="G97" s="41">
        <v>19708424</v>
      </c>
    </row>
    <row r="98" spans="1:8" ht="26.25" customHeight="1" x14ac:dyDescent="0.25">
      <c r="A98" s="15" t="s">
        <v>139</v>
      </c>
      <c r="B98" s="28" t="s">
        <v>143</v>
      </c>
      <c r="C98" s="28" t="s">
        <v>140</v>
      </c>
      <c r="D98" s="28" t="s">
        <v>107</v>
      </c>
      <c r="E98" s="28"/>
      <c r="F98" s="28"/>
      <c r="G98" s="5">
        <f>SUM(G99)</f>
        <v>100000</v>
      </c>
      <c r="H98" s="22"/>
    </row>
    <row r="99" spans="1:8" ht="46.5" customHeight="1" x14ac:dyDescent="0.2">
      <c r="A99" s="6" t="s">
        <v>141</v>
      </c>
      <c r="B99" s="29" t="s">
        <v>143</v>
      </c>
      <c r="C99" s="29" t="s">
        <v>140</v>
      </c>
      <c r="D99" s="29" t="s">
        <v>140</v>
      </c>
      <c r="E99" s="30" t="s">
        <v>142</v>
      </c>
      <c r="F99" s="30"/>
      <c r="G99" s="40">
        <f t="shared" ref="G99" si="1">SUM(G100)</f>
        <v>100000</v>
      </c>
    </row>
    <row r="100" spans="1:8" ht="32.25" customHeight="1" x14ac:dyDescent="0.2">
      <c r="A100" s="10" t="s">
        <v>22</v>
      </c>
      <c r="B100" s="30" t="s">
        <v>143</v>
      </c>
      <c r="C100" s="30" t="s">
        <v>140</v>
      </c>
      <c r="D100" s="30" t="s">
        <v>140</v>
      </c>
      <c r="E100" s="30" t="s">
        <v>142</v>
      </c>
      <c r="F100" s="30" t="s">
        <v>21</v>
      </c>
      <c r="G100" s="40">
        <v>100000</v>
      </c>
    </row>
    <row r="101" spans="1:8" ht="28.5" customHeight="1" x14ac:dyDescent="0.25">
      <c r="A101" s="15" t="s">
        <v>130</v>
      </c>
      <c r="B101" s="28" t="s">
        <v>143</v>
      </c>
      <c r="C101" s="29" t="s">
        <v>128</v>
      </c>
      <c r="D101" s="29" t="s">
        <v>107</v>
      </c>
      <c r="E101" s="30"/>
      <c r="F101" s="30"/>
      <c r="G101" s="5">
        <f>SUM(G102)</f>
        <v>500000</v>
      </c>
      <c r="H101" s="22"/>
    </row>
    <row r="102" spans="1:8" ht="28.5" x14ac:dyDescent="0.2">
      <c r="A102" s="6" t="s">
        <v>127</v>
      </c>
      <c r="B102" s="29" t="s">
        <v>143</v>
      </c>
      <c r="C102" s="29" t="s">
        <v>128</v>
      </c>
      <c r="D102" s="29" t="s">
        <v>110</v>
      </c>
      <c r="E102" s="30" t="s">
        <v>129</v>
      </c>
      <c r="F102" s="30"/>
      <c r="G102" s="40">
        <f t="shared" ref="G102" si="2">SUM(G103)</f>
        <v>500000</v>
      </c>
    </row>
    <row r="103" spans="1:8" ht="45.75" customHeight="1" x14ac:dyDescent="0.2">
      <c r="A103" s="10" t="s">
        <v>22</v>
      </c>
      <c r="B103" s="30" t="s">
        <v>143</v>
      </c>
      <c r="C103" s="30" t="s">
        <v>128</v>
      </c>
      <c r="D103" s="30" t="s">
        <v>110</v>
      </c>
      <c r="E103" s="30" t="s">
        <v>129</v>
      </c>
      <c r="F103" s="30" t="s">
        <v>21</v>
      </c>
      <c r="G103" s="40">
        <v>500000</v>
      </c>
    </row>
    <row r="104" spans="1:8" ht="37.5" customHeight="1" x14ac:dyDescent="0.25">
      <c r="A104" s="15" t="s">
        <v>122</v>
      </c>
      <c r="B104" s="28" t="s">
        <v>143</v>
      </c>
      <c r="C104" s="28" t="s">
        <v>116</v>
      </c>
      <c r="D104" s="28" t="s">
        <v>107</v>
      </c>
      <c r="E104" s="28"/>
      <c r="F104" s="28"/>
      <c r="G104" s="5">
        <f t="shared" ref="G104:G106" si="3">G105</f>
        <v>767676</v>
      </c>
      <c r="H104" s="22"/>
    </row>
    <row r="105" spans="1:8" ht="24" customHeight="1" x14ac:dyDescent="0.25">
      <c r="A105" s="15" t="s">
        <v>60</v>
      </c>
      <c r="B105" s="28" t="s">
        <v>143</v>
      </c>
      <c r="C105" s="28" t="s">
        <v>116</v>
      </c>
      <c r="D105" s="28" t="s">
        <v>109</v>
      </c>
      <c r="E105" s="28"/>
      <c r="F105" s="28"/>
      <c r="G105" s="5">
        <f>SUM(G106)</f>
        <v>767676</v>
      </c>
    </row>
    <row r="106" spans="1:8" ht="48" customHeight="1" x14ac:dyDescent="0.25">
      <c r="A106" s="15" t="s">
        <v>61</v>
      </c>
      <c r="B106" s="28" t="s">
        <v>143</v>
      </c>
      <c r="C106" s="28" t="s">
        <v>116</v>
      </c>
      <c r="D106" s="28" t="s">
        <v>109</v>
      </c>
      <c r="E106" s="28" t="s">
        <v>81</v>
      </c>
      <c r="F106" s="28"/>
      <c r="G106" s="5">
        <f t="shared" si="3"/>
        <v>767676</v>
      </c>
    </row>
    <row r="107" spans="1:8" ht="24.75" customHeight="1" x14ac:dyDescent="0.2">
      <c r="A107" s="7" t="s">
        <v>123</v>
      </c>
      <c r="B107" s="31" t="s">
        <v>143</v>
      </c>
      <c r="C107" s="31" t="s">
        <v>116</v>
      </c>
      <c r="D107" s="31" t="s">
        <v>109</v>
      </c>
      <c r="E107" s="31" t="s">
        <v>81</v>
      </c>
      <c r="F107" s="31" t="s">
        <v>102</v>
      </c>
      <c r="G107" s="41">
        <v>767676</v>
      </c>
    </row>
    <row r="108" spans="1:8" ht="23.25" customHeight="1" x14ac:dyDescent="0.25">
      <c r="A108" s="8" t="s">
        <v>124</v>
      </c>
      <c r="B108" s="35" t="s">
        <v>143</v>
      </c>
      <c r="C108" s="35" t="s">
        <v>125</v>
      </c>
      <c r="D108" s="35" t="s">
        <v>107</v>
      </c>
      <c r="E108" s="35"/>
      <c r="F108" s="35"/>
      <c r="G108" s="42">
        <f>SUM(G110,G112)</f>
        <v>3500000</v>
      </c>
      <c r="H108" s="22"/>
    </row>
    <row r="109" spans="1:8" ht="22.5" customHeight="1" x14ac:dyDescent="0.2">
      <c r="A109" s="6" t="s">
        <v>62</v>
      </c>
      <c r="B109" s="29" t="s">
        <v>143</v>
      </c>
      <c r="C109" s="29" t="s">
        <v>125</v>
      </c>
      <c r="D109" s="29" t="s">
        <v>108</v>
      </c>
      <c r="E109" s="29"/>
      <c r="F109" s="29"/>
      <c r="G109" s="38">
        <f>SUM(G112+G110)</f>
        <v>3500000</v>
      </c>
    </row>
    <row r="110" spans="1:8" ht="28.5" customHeight="1" x14ac:dyDescent="0.2">
      <c r="A110" s="6" t="s">
        <v>63</v>
      </c>
      <c r="B110" s="29" t="s">
        <v>143</v>
      </c>
      <c r="C110" s="29" t="s">
        <v>125</v>
      </c>
      <c r="D110" s="29" t="s">
        <v>108</v>
      </c>
      <c r="E110" s="29" t="s">
        <v>82</v>
      </c>
      <c r="F110" s="29"/>
      <c r="G110" s="38">
        <f t="shared" ref="G110" si="4">G111</f>
        <v>2500000</v>
      </c>
    </row>
    <row r="111" spans="1:8" ht="28.5" customHeight="1" x14ac:dyDescent="0.2">
      <c r="A111" s="10" t="s">
        <v>22</v>
      </c>
      <c r="B111" s="30" t="s">
        <v>143</v>
      </c>
      <c r="C111" s="30" t="s">
        <v>125</v>
      </c>
      <c r="D111" s="30" t="s">
        <v>108</v>
      </c>
      <c r="E111" s="30" t="s">
        <v>82</v>
      </c>
      <c r="F111" s="30" t="s">
        <v>21</v>
      </c>
      <c r="G111" s="40">
        <v>2500000</v>
      </c>
    </row>
    <row r="112" spans="1:8" ht="28.5" customHeight="1" x14ac:dyDescent="0.25">
      <c r="A112" s="18" t="s">
        <v>126</v>
      </c>
      <c r="B112" s="27">
        <v>906</v>
      </c>
      <c r="C112" s="37">
        <v>11</v>
      </c>
      <c r="D112" s="19" t="s">
        <v>121</v>
      </c>
      <c r="E112" s="37">
        <v>9900000000</v>
      </c>
      <c r="F112" s="21"/>
      <c r="G112" s="5">
        <f>SUM(G113:G114)</f>
        <v>1000000</v>
      </c>
    </row>
    <row r="113" spans="1:7" ht="42.75" x14ac:dyDescent="0.2">
      <c r="A113" s="10" t="s">
        <v>22</v>
      </c>
      <c r="B113" s="30" t="s">
        <v>143</v>
      </c>
      <c r="C113" s="30" t="s">
        <v>125</v>
      </c>
      <c r="D113" s="20" t="s">
        <v>121</v>
      </c>
      <c r="E113" s="30" t="s">
        <v>82</v>
      </c>
      <c r="F113" s="21">
        <v>244</v>
      </c>
      <c r="G113" s="40">
        <v>800000</v>
      </c>
    </row>
    <row r="114" spans="1:7" ht="25.5" customHeight="1" x14ac:dyDescent="0.2">
      <c r="A114" s="10" t="s">
        <v>101</v>
      </c>
      <c r="B114" s="30" t="s">
        <v>143</v>
      </c>
      <c r="C114" s="30" t="s">
        <v>125</v>
      </c>
      <c r="D114" s="20" t="s">
        <v>121</v>
      </c>
      <c r="E114" s="30" t="s">
        <v>82</v>
      </c>
      <c r="F114" s="21">
        <v>247</v>
      </c>
      <c r="G114" s="40">
        <v>200000</v>
      </c>
    </row>
    <row r="115" spans="1:7" ht="18" customHeight="1" x14ac:dyDescent="0.2">
      <c r="A115" s="46"/>
      <c r="B115" s="46"/>
      <c r="C115" s="47"/>
      <c r="D115" s="47"/>
      <c r="E115" s="47"/>
      <c r="F115" s="47"/>
      <c r="G115" s="48"/>
    </row>
    <row r="116" spans="1:7" ht="17.45" customHeight="1" x14ac:dyDescent="0.25">
      <c r="A116" s="49"/>
      <c r="B116" s="49"/>
      <c r="C116" s="50"/>
      <c r="D116" s="50"/>
      <c r="E116" s="50"/>
      <c r="F116" s="50"/>
      <c r="G116" s="51"/>
    </row>
    <row r="117" spans="1:7" ht="14.25" x14ac:dyDescent="0.2">
      <c r="A117" s="52"/>
      <c r="B117" s="52"/>
      <c r="C117" s="53"/>
      <c r="D117" s="53"/>
      <c r="E117" s="53"/>
      <c r="F117" s="53"/>
      <c r="G117" s="54"/>
    </row>
    <row r="118" spans="1:7" ht="14.25" x14ac:dyDescent="0.2">
      <c r="A118" s="52"/>
      <c r="B118" s="52"/>
      <c r="C118" s="53"/>
      <c r="D118" s="53"/>
      <c r="E118" s="53"/>
      <c r="F118" s="53"/>
      <c r="G118" s="54"/>
    </row>
    <row r="119" spans="1:7" ht="30.75" customHeight="1" x14ac:dyDescent="0.2">
      <c r="A119" s="46"/>
      <c r="B119" s="46"/>
      <c r="C119" s="47"/>
      <c r="D119" s="47"/>
      <c r="E119" s="47"/>
      <c r="F119" s="47"/>
      <c r="G119" s="48"/>
    </row>
    <row r="120" spans="1:7" ht="27" customHeight="1" x14ac:dyDescent="0.25">
      <c r="A120" s="55"/>
      <c r="B120" s="55"/>
      <c r="C120" s="56"/>
      <c r="D120" s="57"/>
      <c r="E120" s="56"/>
      <c r="F120" s="58"/>
      <c r="G120" s="51"/>
    </row>
    <row r="121" spans="1:7" ht="27.75" customHeight="1" x14ac:dyDescent="0.2">
      <c r="A121" s="46"/>
      <c r="B121" s="46"/>
      <c r="C121" s="47"/>
      <c r="D121" s="59"/>
      <c r="E121" s="47"/>
      <c r="F121" s="58"/>
      <c r="G121" s="48"/>
    </row>
    <row r="122" spans="1:7" ht="21" customHeight="1" x14ac:dyDescent="0.2">
      <c r="A122" s="46"/>
      <c r="B122" s="46"/>
      <c r="C122" s="47"/>
      <c r="D122" s="59"/>
      <c r="E122" s="47"/>
      <c r="F122" s="58"/>
      <c r="G122" s="48"/>
    </row>
  </sheetData>
  <mergeCells count="7">
    <mergeCell ref="A3:G3"/>
    <mergeCell ref="B1:G1"/>
    <mergeCell ref="A5:C5"/>
    <mergeCell ref="A6:A7"/>
    <mergeCell ref="G6:G7"/>
    <mergeCell ref="C6:F6"/>
    <mergeCell ref="E5:G5"/>
  </mergeCells>
  <phoneticPr fontId="11" type="noConversion"/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56A80-87BF-470B-AD0A-3776F668E90D}">
  <dimension ref="A1:I116"/>
  <sheetViews>
    <sheetView tabSelected="1" zoomScale="78" zoomScaleNormal="78" workbookViewId="0">
      <selection activeCell="G66" sqref="G66:H66"/>
    </sheetView>
  </sheetViews>
  <sheetFormatPr defaultRowHeight="12.75" x14ac:dyDescent="0.2"/>
  <cols>
    <col min="1" max="1" width="45.42578125" customWidth="1"/>
    <col min="2" max="2" width="5.85546875" customWidth="1"/>
    <col min="3" max="3" width="5.140625" customWidth="1"/>
    <col min="4" max="4" width="6" customWidth="1"/>
    <col min="5" max="5" width="12.42578125" customWidth="1"/>
    <col min="6" max="6" width="6.7109375" customWidth="1"/>
    <col min="7" max="7" width="18.5703125" customWidth="1"/>
    <col min="8" max="8" width="16.7109375" customWidth="1"/>
    <col min="9" max="9" width="26" customWidth="1"/>
  </cols>
  <sheetData>
    <row r="1" spans="1:9" ht="96.75" customHeight="1" x14ac:dyDescent="0.2">
      <c r="A1" s="1"/>
      <c r="B1" s="26"/>
      <c r="C1" s="1"/>
      <c r="D1" s="1"/>
      <c r="E1" s="61" t="s">
        <v>150</v>
      </c>
      <c r="F1" s="61"/>
      <c r="G1" s="61"/>
      <c r="H1" s="61"/>
    </row>
    <row r="2" spans="1:9" ht="14.25" x14ac:dyDescent="0.2">
      <c r="A2" s="1"/>
      <c r="B2" s="26"/>
      <c r="C2" s="1"/>
      <c r="D2" s="1"/>
      <c r="E2" s="1"/>
      <c r="F2" s="1"/>
      <c r="G2" s="1"/>
    </row>
    <row r="3" spans="1:9" ht="63.75" customHeight="1" x14ac:dyDescent="0.2">
      <c r="A3" s="60" t="s">
        <v>147</v>
      </c>
      <c r="B3" s="60"/>
      <c r="C3" s="60"/>
      <c r="D3" s="60"/>
      <c r="E3" s="60"/>
      <c r="F3" s="60"/>
      <c r="G3" s="60"/>
      <c r="H3" s="60"/>
    </row>
    <row r="4" spans="1:9" ht="18" customHeight="1" x14ac:dyDescent="0.2"/>
    <row r="5" spans="1:9" ht="14.25" x14ac:dyDescent="0.2">
      <c r="A5" s="62" t="s">
        <v>0</v>
      </c>
      <c r="B5" s="62"/>
      <c r="C5" s="62"/>
      <c r="D5" s="14"/>
      <c r="E5" s="67" t="s">
        <v>1</v>
      </c>
      <c r="F5" s="67"/>
      <c r="G5" s="67"/>
    </row>
    <row r="6" spans="1:9" ht="14.25" customHeight="1" x14ac:dyDescent="0.2">
      <c r="A6" s="69" t="s">
        <v>3</v>
      </c>
      <c r="B6" s="71" t="s">
        <v>104</v>
      </c>
      <c r="C6" s="72"/>
      <c r="D6" s="72"/>
      <c r="E6" s="72"/>
      <c r="F6" s="72"/>
      <c r="G6" s="65">
        <v>2025</v>
      </c>
      <c r="H6" s="68">
        <v>2026</v>
      </c>
    </row>
    <row r="7" spans="1:9" ht="86.25" x14ac:dyDescent="0.2">
      <c r="A7" s="70"/>
      <c r="B7" s="71"/>
      <c r="C7" s="11" t="s">
        <v>97</v>
      </c>
      <c r="D7" s="11" t="s">
        <v>98</v>
      </c>
      <c r="E7" s="12" t="s">
        <v>98</v>
      </c>
      <c r="F7" s="12" t="s">
        <v>99</v>
      </c>
      <c r="G7" s="65"/>
      <c r="H7" s="68"/>
    </row>
    <row r="8" spans="1:9" ht="15" x14ac:dyDescent="0.2">
      <c r="A8" s="2" t="s">
        <v>4</v>
      </c>
      <c r="B8" s="2"/>
      <c r="C8" s="2" t="s">
        <v>103</v>
      </c>
      <c r="D8" s="2"/>
      <c r="E8" s="2" t="s">
        <v>5</v>
      </c>
      <c r="F8" s="2" t="s">
        <v>6</v>
      </c>
      <c r="G8" s="2" t="s">
        <v>2</v>
      </c>
      <c r="H8" s="17"/>
    </row>
    <row r="9" spans="1:9" ht="15" x14ac:dyDescent="0.25">
      <c r="A9" s="3" t="s">
        <v>7</v>
      </c>
      <c r="B9" s="4" t="s">
        <v>143</v>
      </c>
      <c r="C9" s="4" t="s">
        <v>8</v>
      </c>
      <c r="D9" s="4"/>
      <c r="E9" s="4"/>
      <c r="F9" s="4"/>
      <c r="G9" s="43">
        <f>SUM(G10+G40+G48+G55+G66+G100+G103+G106+G110)</f>
        <v>111829225</v>
      </c>
      <c r="H9" s="43">
        <f>SUM(H10+H40+H48+H55+H66+H100+H103+H106+H110)</f>
        <v>109821525</v>
      </c>
      <c r="I9" s="13"/>
    </row>
    <row r="10" spans="1:9" ht="15" x14ac:dyDescent="0.25">
      <c r="A10" s="3" t="s">
        <v>105</v>
      </c>
      <c r="B10" s="4" t="s">
        <v>143</v>
      </c>
      <c r="C10" s="4" t="s">
        <v>106</v>
      </c>
      <c r="D10" s="4" t="s">
        <v>107</v>
      </c>
      <c r="E10" s="4"/>
      <c r="F10" s="4"/>
      <c r="G10" s="5">
        <f>SUM(G11+G16+G19+G30+G33)</f>
        <v>32715744</v>
      </c>
      <c r="H10" s="5">
        <f>SUM(H11+H16+H19+H30+H33)</f>
        <v>33015744</v>
      </c>
      <c r="I10" s="22"/>
    </row>
    <row r="11" spans="1:9" ht="60" x14ac:dyDescent="0.25">
      <c r="A11" s="15" t="s">
        <v>9</v>
      </c>
      <c r="B11" s="28" t="s">
        <v>143</v>
      </c>
      <c r="C11" s="28" t="s">
        <v>106</v>
      </c>
      <c r="D11" s="29" t="s">
        <v>108</v>
      </c>
      <c r="E11" s="29"/>
      <c r="F11" s="29"/>
      <c r="G11" s="5">
        <f>G12</f>
        <v>2268700</v>
      </c>
      <c r="H11" s="5">
        <f>H12</f>
        <v>2268700</v>
      </c>
    </row>
    <row r="12" spans="1:9" ht="30" x14ac:dyDescent="0.25">
      <c r="A12" s="15" t="s">
        <v>145</v>
      </c>
      <c r="B12" s="28" t="s">
        <v>143</v>
      </c>
      <c r="C12" s="28" t="s">
        <v>106</v>
      </c>
      <c r="D12" s="29" t="s">
        <v>108</v>
      </c>
      <c r="E12" s="29"/>
      <c r="F12" s="29"/>
      <c r="G12" s="5">
        <f>G14+G15</f>
        <v>2268700</v>
      </c>
      <c r="H12" s="5">
        <f>H14+H15</f>
        <v>2268700</v>
      </c>
    </row>
    <row r="13" spans="1:9" ht="30" x14ac:dyDescent="0.25">
      <c r="A13" s="15" t="s">
        <v>10</v>
      </c>
      <c r="B13" s="28" t="s">
        <v>143</v>
      </c>
      <c r="C13" s="28" t="s">
        <v>106</v>
      </c>
      <c r="D13" s="29" t="s">
        <v>108</v>
      </c>
      <c r="E13" s="28" t="s">
        <v>64</v>
      </c>
      <c r="F13" s="29"/>
      <c r="G13" s="38">
        <f>G14+G15</f>
        <v>2268700</v>
      </c>
      <c r="H13" s="38">
        <f>H14+H15</f>
        <v>2268700</v>
      </c>
    </row>
    <row r="14" spans="1:9" ht="28.5" x14ac:dyDescent="0.2">
      <c r="A14" s="10" t="s">
        <v>12</v>
      </c>
      <c r="B14" s="30" t="s">
        <v>143</v>
      </c>
      <c r="C14" s="30" t="s">
        <v>106</v>
      </c>
      <c r="D14" s="30" t="s">
        <v>108</v>
      </c>
      <c r="E14" s="30" t="s">
        <v>64</v>
      </c>
      <c r="F14" s="30" t="s">
        <v>11</v>
      </c>
      <c r="G14" s="40">
        <v>1743400</v>
      </c>
      <c r="H14" s="40">
        <v>1743400</v>
      </c>
    </row>
    <row r="15" spans="1:9" ht="57" x14ac:dyDescent="0.2">
      <c r="A15" s="10" t="s">
        <v>14</v>
      </c>
      <c r="B15" s="30" t="s">
        <v>143</v>
      </c>
      <c r="C15" s="30" t="s">
        <v>106</v>
      </c>
      <c r="D15" s="30" t="s">
        <v>108</v>
      </c>
      <c r="E15" s="30" t="s">
        <v>64</v>
      </c>
      <c r="F15" s="30" t="s">
        <v>13</v>
      </c>
      <c r="G15" s="40">
        <v>525300</v>
      </c>
      <c r="H15" s="40">
        <v>525300</v>
      </c>
    </row>
    <row r="16" spans="1:9" ht="75" x14ac:dyDescent="0.25">
      <c r="A16" s="23" t="s">
        <v>138</v>
      </c>
      <c r="B16" s="30" t="s">
        <v>143</v>
      </c>
      <c r="C16" s="30" t="s">
        <v>106</v>
      </c>
      <c r="D16" s="30" t="s">
        <v>109</v>
      </c>
      <c r="E16" s="30" t="s">
        <v>65</v>
      </c>
      <c r="F16" s="30"/>
      <c r="G16" s="5">
        <f>SUM(G17)</f>
        <v>500000</v>
      </c>
      <c r="H16" s="5">
        <f>SUM(H17)</f>
        <v>500000</v>
      </c>
    </row>
    <row r="17" spans="1:8" ht="42.75" x14ac:dyDescent="0.2">
      <c r="A17" s="10" t="s">
        <v>22</v>
      </c>
      <c r="B17" s="30" t="s">
        <v>143</v>
      </c>
      <c r="C17" s="30" t="s">
        <v>106</v>
      </c>
      <c r="D17" s="30" t="s">
        <v>109</v>
      </c>
      <c r="E17" s="30" t="s">
        <v>65</v>
      </c>
      <c r="F17" s="30" t="s">
        <v>21</v>
      </c>
      <c r="G17" s="40">
        <v>500000</v>
      </c>
      <c r="H17" s="40">
        <v>500000</v>
      </c>
    </row>
    <row r="18" spans="1:8" ht="90" x14ac:dyDescent="0.25">
      <c r="A18" s="15" t="s">
        <v>16</v>
      </c>
      <c r="B18" s="30" t="s">
        <v>143</v>
      </c>
      <c r="C18" s="28" t="s">
        <v>106</v>
      </c>
      <c r="D18" s="28" t="s">
        <v>110</v>
      </c>
      <c r="E18" s="28"/>
      <c r="F18" s="28"/>
      <c r="G18" s="5">
        <f>G19</f>
        <v>27944000</v>
      </c>
      <c r="H18" s="5">
        <f>H19</f>
        <v>28244000</v>
      </c>
    </row>
    <row r="19" spans="1:8" ht="30" x14ac:dyDescent="0.25">
      <c r="A19" s="15" t="s">
        <v>146</v>
      </c>
      <c r="B19" s="30" t="s">
        <v>143</v>
      </c>
      <c r="C19" s="28" t="s">
        <v>106</v>
      </c>
      <c r="D19" s="28" t="s">
        <v>110</v>
      </c>
      <c r="E19" s="28"/>
      <c r="F19" s="28"/>
      <c r="G19" s="5">
        <f>G20</f>
        <v>27944000</v>
      </c>
      <c r="H19" s="5">
        <f>H20</f>
        <v>28244000</v>
      </c>
    </row>
    <row r="20" spans="1:8" ht="45" x14ac:dyDescent="0.25">
      <c r="A20" s="15" t="s">
        <v>111</v>
      </c>
      <c r="B20" s="30" t="s">
        <v>143</v>
      </c>
      <c r="C20" s="28" t="s">
        <v>106</v>
      </c>
      <c r="D20" s="28" t="s">
        <v>110</v>
      </c>
      <c r="E20" s="28" t="s">
        <v>65</v>
      </c>
      <c r="F20" s="28"/>
      <c r="G20" s="5">
        <f>G21+G22+G23+G24+G25+G26+G27+G28+G29</f>
        <v>27944000</v>
      </c>
      <c r="H20" s="5">
        <f>H21+H22+H23+H24+H25+H26+H27+H28+H29</f>
        <v>28244000</v>
      </c>
    </row>
    <row r="21" spans="1:8" ht="28.5" x14ac:dyDescent="0.2">
      <c r="A21" s="10" t="s">
        <v>12</v>
      </c>
      <c r="B21" s="30" t="s">
        <v>143</v>
      </c>
      <c r="C21" s="30" t="s">
        <v>106</v>
      </c>
      <c r="D21" s="30" t="s">
        <v>110</v>
      </c>
      <c r="E21" s="30" t="s">
        <v>65</v>
      </c>
      <c r="F21" s="30" t="s">
        <v>11</v>
      </c>
      <c r="G21" s="40">
        <v>16412000</v>
      </c>
      <c r="H21" s="40">
        <v>16412000</v>
      </c>
    </row>
    <row r="22" spans="1:8" ht="42.75" x14ac:dyDescent="0.2">
      <c r="A22" s="10" t="s">
        <v>18</v>
      </c>
      <c r="B22" s="30" t="s">
        <v>143</v>
      </c>
      <c r="C22" s="30" t="s">
        <v>106</v>
      </c>
      <c r="D22" s="30" t="s">
        <v>110</v>
      </c>
      <c r="E22" s="30" t="s">
        <v>65</v>
      </c>
      <c r="F22" s="30" t="s">
        <v>17</v>
      </c>
      <c r="G22" s="40">
        <v>100000</v>
      </c>
      <c r="H22" s="40">
        <v>100000</v>
      </c>
    </row>
    <row r="23" spans="1:8" ht="57" x14ac:dyDescent="0.2">
      <c r="A23" s="10" t="s">
        <v>14</v>
      </c>
      <c r="B23" s="30" t="s">
        <v>143</v>
      </c>
      <c r="C23" s="30" t="s">
        <v>106</v>
      </c>
      <c r="D23" s="30" t="s">
        <v>110</v>
      </c>
      <c r="E23" s="30" t="s">
        <v>65</v>
      </c>
      <c r="F23" s="30" t="s">
        <v>13</v>
      </c>
      <c r="G23" s="40">
        <v>4912000</v>
      </c>
      <c r="H23" s="40">
        <v>4912000</v>
      </c>
    </row>
    <row r="24" spans="1:8" ht="42.75" x14ac:dyDescent="0.2">
      <c r="A24" s="10" t="s">
        <v>20</v>
      </c>
      <c r="B24" s="30" t="s">
        <v>143</v>
      </c>
      <c r="C24" s="30" t="s">
        <v>106</v>
      </c>
      <c r="D24" s="30" t="s">
        <v>110</v>
      </c>
      <c r="E24" s="30" t="s">
        <v>65</v>
      </c>
      <c r="F24" s="30" t="s">
        <v>19</v>
      </c>
      <c r="G24" s="40">
        <v>2000000</v>
      </c>
      <c r="H24" s="40">
        <v>2100000</v>
      </c>
    </row>
    <row r="25" spans="1:8" ht="42.75" x14ac:dyDescent="0.2">
      <c r="A25" s="10" t="s">
        <v>22</v>
      </c>
      <c r="B25" s="30" t="s">
        <v>143</v>
      </c>
      <c r="C25" s="30" t="s">
        <v>106</v>
      </c>
      <c r="D25" s="30" t="s">
        <v>110</v>
      </c>
      <c r="E25" s="30" t="s">
        <v>65</v>
      </c>
      <c r="F25" s="30" t="s">
        <v>21</v>
      </c>
      <c r="G25" s="40">
        <v>3500000</v>
      </c>
      <c r="H25" s="40">
        <v>3600000</v>
      </c>
    </row>
    <row r="26" spans="1:8" ht="28.5" x14ac:dyDescent="0.2">
      <c r="A26" s="10" t="s">
        <v>101</v>
      </c>
      <c r="B26" s="30" t="s">
        <v>143</v>
      </c>
      <c r="C26" s="30" t="s">
        <v>106</v>
      </c>
      <c r="D26" s="30" t="s">
        <v>110</v>
      </c>
      <c r="E26" s="30" t="s">
        <v>65</v>
      </c>
      <c r="F26" s="30" t="s">
        <v>100</v>
      </c>
      <c r="G26" s="40">
        <v>800000</v>
      </c>
      <c r="H26" s="40">
        <v>900000</v>
      </c>
    </row>
    <row r="27" spans="1:8" ht="28.5" x14ac:dyDescent="0.2">
      <c r="A27" s="10" t="s">
        <v>24</v>
      </c>
      <c r="B27" s="30" t="s">
        <v>143</v>
      </c>
      <c r="C27" s="30" t="s">
        <v>106</v>
      </c>
      <c r="D27" s="30" t="s">
        <v>110</v>
      </c>
      <c r="E27" s="30" t="s">
        <v>65</v>
      </c>
      <c r="F27" s="30" t="s">
        <v>23</v>
      </c>
      <c r="G27" s="40">
        <v>80000</v>
      </c>
      <c r="H27" s="40">
        <v>80000</v>
      </c>
    </row>
    <row r="28" spans="1:8" ht="28.5" x14ac:dyDescent="0.2">
      <c r="A28" s="10" t="s">
        <v>26</v>
      </c>
      <c r="B28" s="30" t="s">
        <v>143</v>
      </c>
      <c r="C28" s="30" t="s">
        <v>106</v>
      </c>
      <c r="D28" s="30" t="s">
        <v>110</v>
      </c>
      <c r="E28" s="30" t="s">
        <v>65</v>
      </c>
      <c r="F28" s="30" t="s">
        <v>25</v>
      </c>
      <c r="G28" s="40">
        <v>140000</v>
      </c>
      <c r="H28" s="40">
        <v>140000</v>
      </c>
    </row>
    <row r="29" spans="1:8" ht="28.5" x14ac:dyDescent="0.2">
      <c r="A29" s="10" t="s">
        <v>28</v>
      </c>
      <c r="B29" s="30" t="s">
        <v>143</v>
      </c>
      <c r="C29" s="30" t="s">
        <v>15</v>
      </c>
      <c r="D29" s="30"/>
      <c r="E29" s="30" t="s">
        <v>65</v>
      </c>
      <c r="F29" s="30" t="s">
        <v>27</v>
      </c>
      <c r="G29" s="40">
        <v>0</v>
      </c>
      <c r="H29" s="40">
        <v>0</v>
      </c>
    </row>
    <row r="30" spans="1:8" ht="15" x14ac:dyDescent="0.25">
      <c r="A30" s="15" t="s">
        <v>137</v>
      </c>
      <c r="B30" s="30" t="s">
        <v>143</v>
      </c>
      <c r="C30" s="28" t="s">
        <v>106</v>
      </c>
      <c r="D30" s="28" t="s">
        <v>125</v>
      </c>
      <c r="E30" s="28"/>
      <c r="F30" s="28"/>
      <c r="G30" s="5">
        <f>SUM(G31)</f>
        <v>500000</v>
      </c>
      <c r="H30" s="5">
        <f>SUM(H31)</f>
        <v>500000</v>
      </c>
    </row>
    <row r="31" spans="1:8" ht="28.5" x14ac:dyDescent="0.2">
      <c r="A31" s="10" t="s">
        <v>136</v>
      </c>
      <c r="B31" s="30" t="s">
        <v>143</v>
      </c>
      <c r="C31" s="30" t="s">
        <v>106</v>
      </c>
      <c r="D31" s="30" t="s">
        <v>125</v>
      </c>
      <c r="E31" s="34" t="s">
        <v>90</v>
      </c>
      <c r="F31" s="30"/>
      <c r="G31" s="40">
        <f>G32</f>
        <v>500000</v>
      </c>
      <c r="H31" s="40">
        <f>H32</f>
        <v>500000</v>
      </c>
    </row>
    <row r="32" spans="1:8" ht="28.5" x14ac:dyDescent="0.2">
      <c r="A32" s="10" t="s">
        <v>133</v>
      </c>
      <c r="B32" s="30" t="s">
        <v>143</v>
      </c>
      <c r="C32" s="30" t="s">
        <v>106</v>
      </c>
      <c r="D32" s="30" t="s">
        <v>125</v>
      </c>
      <c r="E32" s="34" t="s">
        <v>134</v>
      </c>
      <c r="F32" s="30" t="s">
        <v>135</v>
      </c>
      <c r="G32" s="40">
        <v>500000</v>
      </c>
      <c r="H32" s="40">
        <v>500000</v>
      </c>
    </row>
    <row r="33" spans="1:9" ht="15" x14ac:dyDescent="0.25">
      <c r="A33" s="15" t="s">
        <v>29</v>
      </c>
      <c r="B33" s="28" t="s">
        <v>143</v>
      </c>
      <c r="C33" s="28" t="s">
        <v>106</v>
      </c>
      <c r="D33" s="28" t="s">
        <v>112</v>
      </c>
      <c r="E33" s="28"/>
      <c r="F33" s="28"/>
      <c r="G33" s="5">
        <f>SUM(G34+G36+G38)</f>
        <v>1503044</v>
      </c>
      <c r="H33" s="5">
        <f>SUM(H34+H36+H38)</f>
        <v>1503044</v>
      </c>
    </row>
    <row r="34" spans="1:9" ht="105" x14ac:dyDescent="0.25">
      <c r="A34" s="15" t="s">
        <v>30</v>
      </c>
      <c r="B34" s="28" t="s">
        <v>143</v>
      </c>
      <c r="C34" s="28" t="s">
        <v>106</v>
      </c>
      <c r="D34" s="28" t="s">
        <v>112</v>
      </c>
      <c r="E34" s="28" t="s">
        <v>66</v>
      </c>
      <c r="F34" s="28"/>
      <c r="G34" s="5">
        <f>G35</f>
        <v>0</v>
      </c>
      <c r="H34" s="5">
        <f>H35</f>
        <v>0</v>
      </c>
    </row>
    <row r="35" spans="1:9" ht="28.5" x14ac:dyDescent="0.2">
      <c r="A35" s="10" t="s">
        <v>32</v>
      </c>
      <c r="B35" s="30" t="s">
        <v>143</v>
      </c>
      <c r="C35" s="30" t="s">
        <v>106</v>
      </c>
      <c r="D35" s="30" t="s">
        <v>112</v>
      </c>
      <c r="E35" s="30" t="s">
        <v>66</v>
      </c>
      <c r="F35" s="30" t="s">
        <v>31</v>
      </c>
      <c r="G35" s="40"/>
      <c r="H35" s="40"/>
    </row>
    <row r="36" spans="1:9" ht="75" x14ac:dyDescent="0.25">
      <c r="A36" s="15" t="s">
        <v>33</v>
      </c>
      <c r="B36" s="28" t="s">
        <v>143</v>
      </c>
      <c r="C36" s="28" t="s">
        <v>106</v>
      </c>
      <c r="D36" s="28" t="s">
        <v>112</v>
      </c>
      <c r="E36" s="28" t="s">
        <v>67</v>
      </c>
      <c r="F36" s="28"/>
      <c r="G36" s="5">
        <f>G37</f>
        <v>3044</v>
      </c>
      <c r="H36" s="5">
        <f>H37</f>
        <v>3044</v>
      </c>
    </row>
    <row r="37" spans="1:9" ht="42.75" x14ac:dyDescent="0.2">
      <c r="A37" s="10" t="s">
        <v>22</v>
      </c>
      <c r="B37" s="30" t="s">
        <v>143</v>
      </c>
      <c r="C37" s="30" t="s">
        <v>106</v>
      </c>
      <c r="D37" s="30" t="s">
        <v>112</v>
      </c>
      <c r="E37" s="30" t="s">
        <v>67</v>
      </c>
      <c r="F37" s="30" t="s">
        <v>21</v>
      </c>
      <c r="G37" s="40">
        <v>3044</v>
      </c>
      <c r="H37" s="40">
        <v>3044</v>
      </c>
    </row>
    <row r="38" spans="1:9" ht="45" x14ac:dyDescent="0.25">
      <c r="A38" s="15" t="s">
        <v>113</v>
      </c>
      <c r="B38" s="28" t="s">
        <v>143</v>
      </c>
      <c r="C38" s="28" t="s">
        <v>106</v>
      </c>
      <c r="D38" s="28" t="s">
        <v>112</v>
      </c>
      <c r="E38" s="28" t="s">
        <v>65</v>
      </c>
      <c r="F38" s="28"/>
      <c r="G38" s="5">
        <f>G39</f>
        <v>1500000</v>
      </c>
      <c r="H38" s="5">
        <f>H39</f>
        <v>1500000</v>
      </c>
    </row>
    <row r="39" spans="1:9" ht="42.75" x14ac:dyDescent="0.2">
      <c r="A39" s="10" t="s">
        <v>22</v>
      </c>
      <c r="B39" s="30" t="s">
        <v>143</v>
      </c>
      <c r="C39" s="30" t="s">
        <v>106</v>
      </c>
      <c r="D39" s="30" t="s">
        <v>112</v>
      </c>
      <c r="E39" s="30" t="s">
        <v>65</v>
      </c>
      <c r="F39" s="30" t="s">
        <v>21</v>
      </c>
      <c r="G39" s="40">
        <v>1500000</v>
      </c>
      <c r="H39" s="40">
        <v>1500000</v>
      </c>
    </row>
    <row r="40" spans="1:9" ht="15" x14ac:dyDescent="0.25">
      <c r="A40" s="15" t="s">
        <v>114</v>
      </c>
      <c r="B40" s="28" t="s">
        <v>143</v>
      </c>
      <c r="C40" s="28" t="s">
        <v>108</v>
      </c>
      <c r="D40" s="28" t="s">
        <v>107</v>
      </c>
      <c r="E40" s="28"/>
      <c r="F40" s="28"/>
      <c r="G40" s="5">
        <f t="shared" ref="G40:H40" si="0">G41</f>
        <v>0</v>
      </c>
      <c r="H40" s="5">
        <f t="shared" si="0"/>
        <v>0</v>
      </c>
      <c r="I40" s="22"/>
    </row>
    <row r="41" spans="1:9" ht="30" x14ac:dyDescent="0.25">
      <c r="A41" s="15" t="s">
        <v>34</v>
      </c>
      <c r="B41" s="28" t="s">
        <v>143</v>
      </c>
      <c r="C41" s="28" t="s">
        <v>108</v>
      </c>
      <c r="D41" s="28" t="s">
        <v>109</v>
      </c>
      <c r="E41" s="28"/>
      <c r="F41" s="28"/>
      <c r="G41" s="5">
        <f>SUM(G42)</f>
        <v>0</v>
      </c>
      <c r="H41" s="5">
        <f>SUM(H42)</f>
        <v>0</v>
      </c>
    </row>
    <row r="42" spans="1:9" ht="60" x14ac:dyDescent="0.25">
      <c r="A42" s="15" t="s">
        <v>35</v>
      </c>
      <c r="B42" s="28" t="s">
        <v>143</v>
      </c>
      <c r="C42" s="28" t="s">
        <v>108</v>
      </c>
      <c r="D42" s="28" t="s">
        <v>109</v>
      </c>
      <c r="E42" s="28" t="s">
        <v>68</v>
      </c>
      <c r="F42" s="28"/>
      <c r="G42" s="5">
        <f>G43+G44+G45+G46+G47</f>
        <v>0</v>
      </c>
      <c r="H42" s="5">
        <f>H43+H44+H45+H46+H47</f>
        <v>0</v>
      </c>
    </row>
    <row r="43" spans="1:9" ht="28.5" x14ac:dyDescent="0.2">
      <c r="A43" s="10" t="s">
        <v>12</v>
      </c>
      <c r="B43" s="30" t="s">
        <v>143</v>
      </c>
      <c r="C43" s="30" t="s">
        <v>108</v>
      </c>
      <c r="D43" s="30" t="s">
        <v>109</v>
      </c>
      <c r="E43" s="30" t="s">
        <v>68</v>
      </c>
      <c r="F43" s="30" t="s">
        <v>11</v>
      </c>
      <c r="G43" s="40"/>
      <c r="H43" s="40"/>
    </row>
    <row r="44" spans="1:9" ht="57" x14ac:dyDescent="0.2">
      <c r="A44" s="10" t="s">
        <v>14</v>
      </c>
      <c r="B44" s="30" t="s">
        <v>143</v>
      </c>
      <c r="C44" s="30" t="s">
        <v>108</v>
      </c>
      <c r="D44" s="30" t="s">
        <v>109</v>
      </c>
      <c r="E44" s="30" t="s">
        <v>68</v>
      </c>
      <c r="F44" s="30" t="s">
        <v>13</v>
      </c>
      <c r="G44" s="40"/>
      <c r="H44" s="40"/>
    </row>
    <row r="45" spans="1:9" ht="42.75" x14ac:dyDescent="0.2">
      <c r="A45" s="10" t="s">
        <v>20</v>
      </c>
      <c r="B45" s="30" t="s">
        <v>143</v>
      </c>
      <c r="C45" s="30" t="s">
        <v>108</v>
      </c>
      <c r="D45" s="30" t="s">
        <v>109</v>
      </c>
      <c r="E45" s="30" t="s">
        <v>68</v>
      </c>
      <c r="F45" s="30" t="s">
        <v>19</v>
      </c>
      <c r="G45" s="40"/>
      <c r="H45" s="40"/>
    </row>
    <row r="46" spans="1:9" ht="42.75" x14ac:dyDescent="0.2">
      <c r="A46" s="10" t="s">
        <v>22</v>
      </c>
      <c r="B46" s="30" t="s">
        <v>143</v>
      </c>
      <c r="C46" s="30" t="s">
        <v>108</v>
      </c>
      <c r="D46" s="30" t="s">
        <v>109</v>
      </c>
      <c r="E46" s="30" t="s">
        <v>68</v>
      </c>
      <c r="F46" s="30" t="s">
        <v>21</v>
      </c>
      <c r="G46" s="40"/>
      <c r="H46" s="40"/>
    </row>
    <row r="47" spans="1:9" ht="28.5" x14ac:dyDescent="0.2">
      <c r="A47" s="10" t="s">
        <v>101</v>
      </c>
      <c r="B47" s="30" t="s">
        <v>143</v>
      </c>
      <c r="C47" s="30" t="s">
        <v>108</v>
      </c>
      <c r="D47" s="30" t="s">
        <v>109</v>
      </c>
      <c r="E47" s="30" t="s">
        <v>68</v>
      </c>
      <c r="F47" s="30" t="s">
        <v>100</v>
      </c>
      <c r="G47" s="40"/>
      <c r="H47" s="40"/>
    </row>
    <row r="48" spans="1:9" ht="30" x14ac:dyDescent="0.25">
      <c r="A48" s="15" t="s">
        <v>115</v>
      </c>
      <c r="B48" s="28" t="s">
        <v>143</v>
      </c>
      <c r="C48" s="28" t="s">
        <v>109</v>
      </c>
      <c r="D48" s="28" t="s">
        <v>107</v>
      </c>
      <c r="E48" s="28"/>
      <c r="F48" s="28"/>
      <c r="G48" s="5">
        <f>G49+G51</f>
        <v>4250000</v>
      </c>
      <c r="H48" s="5">
        <f>H49+H51</f>
        <v>4360000</v>
      </c>
      <c r="I48" s="22"/>
    </row>
    <row r="49" spans="1:9" ht="45" x14ac:dyDescent="0.25">
      <c r="A49" s="15" t="s">
        <v>131</v>
      </c>
      <c r="B49" s="28" t="s">
        <v>143</v>
      </c>
      <c r="C49" s="28" t="s">
        <v>109</v>
      </c>
      <c r="D49" s="28" t="s">
        <v>118</v>
      </c>
      <c r="E49" s="28" t="s">
        <v>132</v>
      </c>
      <c r="F49" s="28"/>
      <c r="G49" s="5">
        <f>SUM(G50)</f>
        <v>900000</v>
      </c>
      <c r="H49" s="5">
        <f>SUM(H50)</f>
        <v>900000</v>
      </c>
    </row>
    <row r="50" spans="1:9" ht="42.75" x14ac:dyDescent="0.2">
      <c r="A50" s="10" t="s">
        <v>22</v>
      </c>
      <c r="B50" s="30" t="s">
        <v>143</v>
      </c>
      <c r="C50" s="30" t="s">
        <v>109</v>
      </c>
      <c r="D50" s="30" t="s">
        <v>118</v>
      </c>
      <c r="E50" s="30" t="s">
        <v>132</v>
      </c>
      <c r="F50" s="30" t="s">
        <v>21</v>
      </c>
      <c r="G50" s="40">
        <v>900000</v>
      </c>
      <c r="H50" s="40">
        <v>900000</v>
      </c>
    </row>
    <row r="51" spans="1:9" ht="15" x14ac:dyDescent="0.25">
      <c r="A51" s="15" t="s">
        <v>36</v>
      </c>
      <c r="B51" s="28" t="s">
        <v>143</v>
      </c>
      <c r="C51" s="28" t="s">
        <v>109</v>
      </c>
      <c r="D51" s="28" t="s">
        <v>116</v>
      </c>
      <c r="E51" s="28"/>
      <c r="F51" s="28"/>
      <c r="G51" s="5">
        <f>SUM(G52)</f>
        <v>3350000</v>
      </c>
      <c r="H51" s="5">
        <f>SUM(H52)</f>
        <v>3460000</v>
      </c>
    </row>
    <row r="52" spans="1:9" ht="60" x14ac:dyDescent="0.25">
      <c r="A52" s="15" t="s">
        <v>37</v>
      </c>
      <c r="B52" s="28" t="s">
        <v>143</v>
      </c>
      <c r="C52" s="28" t="s">
        <v>109</v>
      </c>
      <c r="D52" s="28" t="s">
        <v>116</v>
      </c>
      <c r="E52" s="28" t="s">
        <v>69</v>
      </c>
      <c r="F52" s="28"/>
      <c r="G52" s="5">
        <f>G53+G54</f>
        <v>3350000</v>
      </c>
      <c r="H52" s="5">
        <f>H53+H54</f>
        <v>3460000</v>
      </c>
    </row>
    <row r="53" spans="1:9" ht="42.75" x14ac:dyDescent="0.2">
      <c r="A53" s="10" t="s">
        <v>22</v>
      </c>
      <c r="B53" s="30" t="s">
        <v>143</v>
      </c>
      <c r="C53" s="30" t="s">
        <v>109</v>
      </c>
      <c r="D53" s="30" t="s">
        <v>116</v>
      </c>
      <c r="E53" s="30" t="s">
        <v>69</v>
      </c>
      <c r="F53" s="30" t="s">
        <v>21</v>
      </c>
      <c r="G53" s="40">
        <v>3200000</v>
      </c>
      <c r="H53" s="40">
        <v>3300000</v>
      </c>
    </row>
    <row r="54" spans="1:9" ht="28.5" x14ac:dyDescent="0.2">
      <c r="A54" s="10" t="s">
        <v>101</v>
      </c>
      <c r="B54" s="30" t="s">
        <v>143</v>
      </c>
      <c r="C54" s="30" t="s">
        <v>109</v>
      </c>
      <c r="D54" s="30" t="s">
        <v>116</v>
      </c>
      <c r="E54" s="30" t="s">
        <v>69</v>
      </c>
      <c r="F54" s="30" t="s">
        <v>100</v>
      </c>
      <c r="G54" s="40">
        <v>150000</v>
      </c>
      <c r="H54" s="40">
        <v>160000</v>
      </c>
    </row>
    <row r="55" spans="1:9" ht="15" x14ac:dyDescent="0.25">
      <c r="A55" s="15" t="s">
        <v>117</v>
      </c>
      <c r="B55" s="28" t="s">
        <v>143</v>
      </c>
      <c r="C55" s="28" t="s">
        <v>110</v>
      </c>
      <c r="D55" s="28" t="s">
        <v>107</v>
      </c>
      <c r="E55" s="28"/>
      <c r="F55" s="28"/>
      <c r="G55" s="5">
        <f>G56+G61</f>
        <v>9683663</v>
      </c>
      <c r="H55" s="5">
        <f>H56+H61</f>
        <v>9683663</v>
      </c>
      <c r="I55" s="24"/>
    </row>
    <row r="56" spans="1:9" ht="30" x14ac:dyDescent="0.25">
      <c r="A56" s="15" t="s">
        <v>38</v>
      </c>
      <c r="B56" s="28" t="s">
        <v>143</v>
      </c>
      <c r="C56" s="28" t="s">
        <v>110</v>
      </c>
      <c r="D56" s="28" t="s">
        <v>118</v>
      </c>
      <c r="E56" s="28"/>
      <c r="F56" s="28"/>
      <c r="G56" s="5">
        <f>SUM(G59+G57)</f>
        <v>9183663</v>
      </c>
      <c r="H56" s="5">
        <f>SUM(H59+H57)</f>
        <v>9183663</v>
      </c>
    </row>
    <row r="57" spans="1:9" ht="105" x14ac:dyDescent="0.25">
      <c r="A57" s="15" t="s">
        <v>39</v>
      </c>
      <c r="B57" s="28" t="s">
        <v>143</v>
      </c>
      <c r="C57" s="28" t="s">
        <v>110</v>
      </c>
      <c r="D57" s="28" t="s">
        <v>118</v>
      </c>
      <c r="E57" s="28" t="s">
        <v>70</v>
      </c>
      <c r="F57" s="28"/>
      <c r="G57" s="5">
        <f>G58</f>
        <v>3183663</v>
      </c>
      <c r="H57" s="5">
        <f>H58</f>
        <v>3183663</v>
      </c>
    </row>
    <row r="58" spans="1:9" ht="42.75" x14ac:dyDescent="0.2">
      <c r="A58" s="10" t="s">
        <v>22</v>
      </c>
      <c r="B58" s="30" t="s">
        <v>143</v>
      </c>
      <c r="C58" s="30" t="s">
        <v>110</v>
      </c>
      <c r="D58" s="30" t="s">
        <v>118</v>
      </c>
      <c r="E58" s="30" t="s">
        <v>70</v>
      </c>
      <c r="F58" s="30" t="s">
        <v>21</v>
      </c>
      <c r="G58" s="40">
        <v>3183663</v>
      </c>
      <c r="H58" s="40">
        <v>3183663</v>
      </c>
    </row>
    <row r="59" spans="1:9" ht="75" x14ac:dyDescent="0.25">
      <c r="A59" s="15" t="s">
        <v>40</v>
      </c>
      <c r="B59" s="28" t="s">
        <v>143</v>
      </c>
      <c r="C59" s="28" t="s">
        <v>110</v>
      </c>
      <c r="D59" s="28" t="s">
        <v>118</v>
      </c>
      <c r="E59" s="28" t="s">
        <v>71</v>
      </c>
      <c r="F59" s="28"/>
      <c r="G59" s="5">
        <f>G60</f>
        <v>6000000</v>
      </c>
      <c r="H59" s="5">
        <f>H60</f>
        <v>6000000</v>
      </c>
    </row>
    <row r="60" spans="1:9" ht="42.75" x14ac:dyDescent="0.2">
      <c r="A60" s="10" t="s">
        <v>22</v>
      </c>
      <c r="B60" s="30" t="s">
        <v>143</v>
      </c>
      <c r="C60" s="30" t="s">
        <v>110</v>
      </c>
      <c r="D60" s="30" t="s">
        <v>118</v>
      </c>
      <c r="E60" s="30" t="s">
        <v>71</v>
      </c>
      <c r="F60" s="30" t="s">
        <v>21</v>
      </c>
      <c r="G60" s="40">
        <v>6000000</v>
      </c>
      <c r="H60" s="40">
        <v>6000000</v>
      </c>
    </row>
    <row r="61" spans="1:9" ht="30" x14ac:dyDescent="0.25">
      <c r="A61" s="15" t="s">
        <v>41</v>
      </c>
      <c r="B61" s="28" t="s">
        <v>143</v>
      </c>
      <c r="C61" s="28" t="s">
        <v>110</v>
      </c>
      <c r="D61" s="28" t="s">
        <v>119</v>
      </c>
      <c r="E61" s="28"/>
      <c r="F61" s="28"/>
      <c r="G61" s="5">
        <f>SUM(G64+G62)</f>
        <v>500000</v>
      </c>
      <c r="H61" s="5">
        <f>SUM(H64+H62)</f>
        <v>500000</v>
      </c>
    </row>
    <row r="62" spans="1:9" ht="30" x14ac:dyDescent="0.25">
      <c r="A62" s="15" t="s">
        <v>42</v>
      </c>
      <c r="B62" s="28" t="s">
        <v>143</v>
      </c>
      <c r="C62" s="28" t="s">
        <v>110</v>
      </c>
      <c r="D62" s="28" t="s">
        <v>119</v>
      </c>
      <c r="E62" s="28" t="s">
        <v>72</v>
      </c>
      <c r="F62" s="28"/>
      <c r="G62" s="5">
        <f>G63</f>
        <v>400000</v>
      </c>
      <c r="H62" s="5">
        <f>H63</f>
        <v>400000</v>
      </c>
    </row>
    <row r="63" spans="1:9" ht="42.75" x14ac:dyDescent="0.2">
      <c r="A63" s="10" t="s">
        <v>22</v>
      </c>
      <c r="B63" s="30" t="s">
        <v>143</v>
      </c>
      <c r="C63" s="30" t="s">
        <v>110</v>
      </c>
      <c r="D63" s="30" t="s">
        <v>119</v>
      </c>
      <c r="E63" s="30" t="s">
        <v>72</v>
      </c>
      <c r="F63" s="30" t="s">
        <v>21</v>
      </c>
      <c r="G63" s="40">
        <v>400000</v>
      </c>
      <c r="H63" s="40">
        <v>400000</v>
      </c>
    </row>
    <row r="64" spans="1:9" ht="60" x14ac:dyDescent="0.25">
      <c r="A64" s="15" t="s">
        <v>89</v>
      </c>
      <c r="B64" s="28" t="s">
        <v>143</v>
      </c>
      <c r="C64" s="28" t="s">
        <v>110</v>
      </c>
      <c r="D64" s="28" t="s">
        <v>119</v>
      </c>
      <c r="E64" s="28" t="s">
        <v>88</v>
      </c>
      <c r="F64" s="28"/>
      <c r="G64" s="5">
        <f>G65</f>
        <v>100000</v>
      </c>
      <c r="H64" s="5">
        <f>H65</f>
        <v>100000</v>
      </c>
    </row>
    <row r="65" spans="1:9" ht="42.75" x14ac:dyDescent="0.2">
      <c r="A65" s="10" t="s">
        <v>22</v>
      </c>
      <c r="B65" s="30" t="s">
        <v>143</v>
      </c>
      <c r="C65" s="30" t="s">
        <v>110</v>
      </c>
      <c r="D65" s="30" t="s">
        <v>119</v>
      </c>
      <c r="E65" s="30" t="s">
        <v>88</v>
      </c>
      <c r="F65" s="30" t="s">
        <v>21</v>
      </c>
      <c r="G65" s="40">
        <v>100000</v>
      </c>
      <c r="H65" s="40">
        <v>100000</v>
      </c>
    </row>
    <row r="66" spans="1:9" ht="15" x14ac:dyDescent="0.25">
      <c r="A66" s="15" t="s">
        <v>120</v>
      </c>
      <c r="B66" s="28" t="s">
        <v>143</v>
      </c>
      <c r="C66" s="28" t="s">
        <v>121</v>
      </c>
      <c r="D66" s="28" t="s">
        <v>107</v>
      </c>
      <c r="E66" s="28"/>
      <c r="F66" s="28"/>
      <c r="G66" s="5">
        <f>G67+G72+G82</f>
        <v>59212142</v>
      </c>
      <c r="H66" s="5">
        <f>H67+H72+H82</f>
        <v>56644442</v>
      </c>
      <c r="I66" s="24"/>
    </row>
    <row r="67" spans="1:9" ht="15" x14ac:dyDescent="0.25">
      <c r="A67" s="15" t="s">
        <v>43</v>
      </c>
      <c r="B67" s="28" t="s">
        <v>143</v>
      </c>
      <c r="C67" s="28" t="s">
        <v>121</v>
      </c>
      <c r="D67" s="28" t="s">
        <v>106</v>
      </c>
      <c r="E67" s="28"/>
      <c r="F67" s="28"/>
      <c r="G67" s="5">
        <f>G68+G70</f>
        <v>5000</v>
      </c>
      <c r="H67" s="5">
        <f>H68+H70</f>
        <v>5000</v>
      </c>
    </row>
    <row r="68" spans="1:9" ht="155.25" customHeight="1" x14ac:dyDescent="0.25">
      <c r="A68" s="16" t="s">
        <v>44</v>
      </c>
      <c r="B68" s="36">
        <v>906</v>
      </c>
      <c r="C68" s="28" t="s">
        <v>121</v>
      </c>
      <c r="D68" s="28" t="s">
        <v>106</v>
      </c>
      <c r="E68" s="28" t="s">
        <v>73</v>
      </c>
      <c r="F68" s="28"/>
      <c r="G68" s="5">
        <f>G69</f>
        <v>5000</v>
      </c>
      <c r="H68" s="5">
        <f>H69</f>
        <v>5000</v>
      </c>
    </row>
    <row r="69" spans="1:9" ht="42.75" x14ac:dyDescent="0.2">
      <c r="A69" s="10" t="s">
        <v>22</v>
      </c>
      <c r="B69" s="30" t="s">
        <v>143</v>
      </c>
      <c r="C69" s="30" t="s">
        <v>121</v>
      </c>
      <c r="D69" s="30" t="s">
        <v>106</v>
      </c>
      <c r="E69" s="30" t="s">
        <v>73</v>
      </c>
      <c r="F69" s="30" t="s">
        <v>21</v>
      </c>
      <c r="G69" s="40">
        <v>5000</v>
      </c>
      <c r="H69" s="40">
        <v>5000</v>
      </c>
    </row>
    <row r="70" spans="1:9" ht="30" x14ac:dyDescent="0.25">
      <c r="A70" s="15" t="s">
        <v>93</v>
      </c>
      <c r="B70" s="28" t="s">
        <v>143</v>
      </c>
      <c r="C70" s="28" t="s">
        <v>121</v>
      </c>
      <c r="D70" s="28" t="s">
        <v>106</v>
      </c>
      <c r="E70" s="28" t="s">
        <v>91</v>
      </c>
      <c r="F70" s="28"/>
      <c r="G70" s="5">
        <f>G71</f>
        <v>0</v>
      </c>
      <c r="H70" s="5">
        <f>H71</f>
        <v>0</v>
      </c>
    </row>
    <row r="71" spans="1:9" ht="71.25" x14ac:dyDescent="0.2">
      <c r="A71" s="10" t="s">
        <v>94</v>
      </c>
      <c r="B71" s="30" t="s">
        <v>143</v>
      </c>
      <c r="C71" s="30" t="s">
        <v>121</v>
      </c>
      <c r="D71" s="30" t="s">
        <v>106</v>
      </c>
      <c r="E71" s="30" t="s">
        <v>91</v>
      </c>
      <c r="F71" s="30" t="s">
        <v>92</v>
      </c>
      <c r="G71" s="40"/>
      <c r="H71" s="40"/>
    </row>
    <row r="72" spans="1:9" ht="15" x14ac:dyDescent="0.25">
      <c r="A72" s="15" t="s">
        <v>45</v>
      </c>
      <c r="B72" s="28" t="s">
        <v>143</v>
      </c>
      <c r="C72" s="28" t="s">
        <v>121</v>
      </c>
      <c r="D72" s="28" t="s">
        <v>108</v>
      </c>
      <c r="E72" s="28"/>
      <c r="F72" s="28"/>
      <c r="G72" s="5">
        <f>G73+G75+G78+G80</f>
        <v>2862150</v>
      </c>
      <c r="H72" s="5">
        <f>H73+H75+H78+H80</f>
        <v>2862150</v>
      </c>
      <c r="I72" s="13"/>
    </row>
    <row r="73" spans="1:9" ht="120" x14ac:dyDescent="0.25">
      <c r="A73" s="16" t="s">
        <v>46</v>
      </c>
      <c r="B73" s="36">
        <v>906</v>
      </c>
      <c r="C73" s="28" t="s">
        <v>121</v>
      </c>
      <c r="D73" s="28" t="s">
        <v>108</v>
      </c>
      <c r="E73" s="28" t="s">
        <v>74</v>
      </c>
      <c r="F73" s="28"/>
      <c r="G73" s="5">
        <f>G74</f>
        <v>2712150</v>
      </c>
      <c r="H73" s="5">
        <f>H74</f>
        <v>2712150</v>
      </c>
    </row>
    <row r="74" spans="1:9" ht="42.75" x14ac:dyDescent="0.2">
      <c r="A74" s="10" t="s">
        <v>22</v>
      </c>
      <c r="B74" s="30" t="s">
        <v>143</v>
      </c>
      <c r="C74" s="30" t="s">
        <v>121</v>
      </c>
      <c r="D74" s="30" t="s">
        <v>108</v>
      </c>
      <c r="E74" s="30" t="s">
        <v>74</v>
      </c>
      <c r="F74" s="30" t="s">
        <v>21</v>
      </c>
      <c r="G74" s="40">
        <v>2712150</v>
      </c>
      <c r="H74" s="40">
        <v>2712150</v>
      </c>
    </row>
    <row r="75" spans="1:9" ht="105" x14ac:dyDescent="0.25">
      <c r="A75" s="15" t="s">
        <v>47</v>
      </c>
      <c r="B75" s="28" t="s">
        <v>143</v>
      </c>
      <c r="C75" s="28" t="s">
        <v>121</v>
      </c>
      <c r="D75" s="28" t="s">
        <v>108</v>
      </c>
      <c r="E75" s="28" t="s">
        <v>83</v>
      </c>
      <c r="F75" s="28"/>
      <c r="G75" s="5">
        <f>G76+G77</f>
        <v>150000</v>
      </c>
      <c r="H75" s="5">
        <f>H76+H77</f>
        <v>150000</v>
      </c>
    </row>
    <row r="76" spans="1:9" ht="42.75" x14ac:dyDescent="0.2">
      <c r="A76" s="10" t="s">
        <v>22</v>
      </c>
      <c r="B76" s="30" t="s">
        <v>143</v>
      </c>
      <c r="C76" s="30" t="s">
        <v>121</v>
      </c>
      <c r="D76" s="30" t="s">
        <v>108</v>
      </c>
      <c r="E76" s="30" t="s">
        <v>83</v>
      </c>
      <c r="F76" s="30" t="s">
        <v>21</v>
      </c>
      <c r="G76" s="40">
        <v>150000</v>
      </c>
      <c r="H76" s="40">
        <v>150000</v>
      </c>
    </row>
    <row r="77" spans="1:9" ht="57" x14ac:dyDescent="0.2">
      <c r="A77" s="10" t="s">
        <v>59</v>
      </c>
      <c r="B77" s="30" t="s">
        <v>143</v>
      </c>
      <c r="C77" s="30" t="s">
        <v>121</v>
      </c>
      <c r="D77" s="30" t="s">
        <v>108</v>
      </c>
      <c r="E77" s="30" t="s">
        <v>83</v>
      </c>
      <c r="F77" s="30" t="s">
        <v>58</v>
      </c>
      <c r="G77" s="40"/>
      <c r="H77" s="40"/>
    </row>
    <row r="78" spans="1:9" ht="105" x14ac:dyDescent="0.25">
      <c r="A78" s="15" t="s">
        <v>85</v>
      </c>
      <c r="B78" s="28" t="s">
        <v>143</v>
      </c>
      <c r="C78" s="28" t="s">
        <v>121</v>
      </c>
      <c r="D78" s="28" t="s">
        <v>108</v>
      </c>
      <c r="E78" s="28" t="s">
        <v>84</v>
      </c>
      <c r="F78" s="28"/>
      <c r="G78" s="5">
        <f>G79</f>
        <v>0</v>
      </c>
      <c r="H78" s="5">
        <f>H79</f>
        <v>0</v>
      </c>
    </row>
    <row r="79" spans="1:9" ht="57" x14ac:dyDescent="0.2">
      <c r="A79" s="10" t="s">
        <v>59</v>
      </c>
      <c r="B79" s="30" t="s">
        <v>143</v>
      </c>
      <c r="C79" s="30" t="s">
        <v>121</v>
      </c>
      <c r="D79" s="30" t="s">
        <v>108</v>
      </c>
      <c r="E79" s="30" t="s">
        <v>84</v>
      </c>
      <c r="F79" s="30" t="s">
        <v>58</v>
      </c>
      <c r="G79" s="40"/>
      <c r="H79" s="40"/>
    </row>
    <row r="80" spans="1:9" ht="30" x14ac:dyDescent="0.25">
      <c r="A80" s="15" t="s">
        <v>96</v>
      </c>
      <c r="B80" s="28" t="s">
        <v>143</v>
      </c>
      <c r="C80" s="28" t="s">
        <v>121</v>
      </c>
      <c r="D80" s="28" t="s">
        <v>108</v>
      </c>
      <c r="E80" s="28" t="s">
        <v>95</v>
      </c>
      <c r="F80" s="28"/>
      <c r="G80" s="5">
        <f>G81</f>
        <v>0</v>
      </c>
      <c r="H80" s="5">
        <f>H81</f>
        <v>0</v>
      </c>
    </row>
    <row r="81" spans="1:9" ht="71.25" x14ac:dyDescent="0.2">
      <c r="A81" s="10" t="s">
        <v>94</v>
      </c>
      <c r="B81" s="30" t="s">
        <v>143</v>
      </c>
      <c r="C81" s="30" t="s">
        <v>121</v>
      </c>
      <c r="D81" s="30" t="s">
        <v>108</v>
      </c>
      <c r="E81" s="30" t="s">
        <v>95</v>
      </c>
      <c r="F81" s="30" t="s">
        <v>92</v>
      </c>
      <c r="G81" s="40"/>
      <c r="H81" s="40"/>
    </row>
    <row r="82" spans="1:9" ht="15" x14ac:dyDescent="0.25">
      <c r="A82" s="6" t="s">
        <v>49</v>
      </c>
      <c r="B82" s="29" t="s">
        <v>143</v>
      </c>
      <c r="C82" s="28" t="s">
        <v>121</v>
      </c>
      <c r="D82" s="28" t="s">
        <v>109</v>
      </c>
      <c r="E82" s="28"/>
      <c r="F82" s="28"/>
      <c r="G82" s="5">
        <f>SUM(G85+G87+G89+G92+G94+G96)</f>
        <v>56344992</v>
      </c>
      <c r="H82" s="5">
        <f>SUM(H85+H87+H89+H92+H94+H96)</f>
        <v>53777292</v>
      </c>
      <c r="I82" s="13"/>
    </row>
    <row r="83" spans="1:9" ht="42.75" x14ac:dyDescent="0.25">
      <c r="A83" s="6" t="s">
        <v>51</v>
      </c>
      <c r="B83" s="29" t="s">
        <v>143</v>
      </c>
      <c r="C83" s="28" t="s">
        <v>121</v>
      </c>
      <c r="D83" s="28" t="s">
        <v>108</v>
      </c>
      <c r="E83" s="28" t="s">
        <v>50</v>
      </c>
      <c r="F83" s="28"/>
      <c r="G83" s="5">
        <f>G84</f>
        <v>0</v>
      </c>
      <c r="H83" s="5">
        <f>H84</f>
        <v>0</v>
      </c>
    </row>
    <row r="84" spans="1:9" ht="42.75" x14ac:dyDescent="0.2">
      <c r="A84" s="10" t="s">
        <v>22</v>
      </c>
      <c r="B84" s="30" t="s">
        <v>143</v>
      </c>
      <c r="C84" s="30" t="s">
        <v>48</v>
      </c>
      <c r="D84" s="30"/>
      <c r="E84" s="30" t="s">
        <v>50</v>
      </c>
      <c r="F84" s="30" t="s">
        <v>21</v>
      </c>
      <c r="G84" s="40">
        <v>0</v>
      </c>
      <c r="H84" s="40">
        <v>0</v>
      </c>
    </row>
    <row r="85" spans="1:9" ht="60" x14ac:dyDescent="0.25">
      <c r="A85" s="15" t="s">
        <v>52</v>
      </c>
      <c r="B85" s="28" t="s">
        <v>143</v>
      </c>
      <c r="C85" s="28" t="s">
        <v>121</v>
      </c>
      <c r="D85" s="28" t="s">
        <v>109</v>
      </c>
      <c r="E85" s="28" t="s">
        <v>75</v>
      </c>
      <c r="F85" s="28"/>
      <c r="G85" s="5">
        <f>G86</f>
        <v>1909038</v>
      </c>
      <c r="H85" s="5">
        <f>H86</f>
        <v>1909038</v>
      </c>
    </row>
    <row r="86" spans="1:9" ht="42.75" x14ac:dyDescent="0.2">
      <c r="A86" s="10" t="s">
        <v>22</v>
      </c>
      <c r="B86" s="30" t="s">
        <v>143</v>
      </c>
      <c r="C86" s="30" t="s">
        <v>121</v>
      </c>
      <c r="D86" s="30" t="s">
        <v>109</v>
      </c>
      <c r="E86" s="30" t="s">
        <v>75</v>
      </c>
      <c r="F86" s="30" t="s">
        <v>21</v>
      </c>
      <c r="G86" s="40">
        <v>1909038</v>
      </c>
      <c r="H86" s="40">
        <v>1909038</v>
      </c>
    </row>
    <row r="87" spans="1:9" ht="60" x14ac:dyDescent="0.25">
      <c r="A87" s="15" t="s">
        <v>53</v>
      </c>
      <c r="B87" s="28" t="s">
        <v>143</v>
      </c>
      <c r="C87" s="28" t="s">
        <v>121</v>
      </c>
      <c r="D87" s="28" t="s">
        <v>109</v>
      </c>
      <c r="E87" s="28" t="s">
        <v>76</v>
      </c>
      <c r="F87" s="28"/>
      <c r="G87" s="5">
        <f>G88</f>
        <v>97130</v>
      </c>
      <c r="H87" s="5">
        <f>H88</f>
        <v>97130</v>
      </c>
    </row>
    <row r="88" spans="1:9" ht="42.75" x14ac:dyDescent="0.2">
      <c r="A88" s="10" t="s">
        <v>22</v>
      </c>
      <c r="B88" s="30" t="s">
        <v>143</v>
      </c>
      <c r="C88" s="30" t="s">
        <v>121</v>
      </c>
      <c r="D88" s="30" t="s">
        <v>109</v>
      </c>
      <c r="E88" s="30" t="s">
        <v>76</v>
      </c>
      <c r="F88" s="30" t="s">
        <v>21</v>
      </c>
      <c r="G88" s="40">
        <v>97130</v>
      </c>
      <c r="H88" s="40">
        <v>97130</v>
      </c>
    </row>
    <row r="89" spans="1:9" ht="30" x14ac:dyDescent="0.25">
      <c r="A89" s="15" t="s">
        <v>54</v>
      </c>
      <c r="B89" s="28" t="s">
        <v>143</v>
      </c>
      <c r="C89" s="28" t="s">
        <v>121</v>
      </c>
      <c r="D89" s="28" t="s">
        <v>109</v>
      </c>
      <c r="E89" s="28" t="s">
        <v>77</v>
      </c>
      <c r="F89" s="28"/>
      <c r="G89" s="5">
        <f>G90+G91</f>
        <v>27000000</v>
      </c>
      <c r="H89" s="5">
        <f>H90+H91</f>
        <v>28500000</v>
      </c>
    </row>
    <row r="90" spans="1:9" ht="42.75" x14ac:dyDescent="0.2">
      <c r="A90" s="10" t="s">
        <v>22</v>
      </c>
      <c r="B90" s="30" t="s">
        <v>143</v>
      </c>
      <c r="C90" s="30" t="s">
        <v>121</v>
      </c>
      <c r="D90" s="30" t="s">
        <v>109</v>
      </c>
      <c r="E90" s="30" t="s">
        <v>77</v>
      </c>
      <c r="F90" s="30" t="s">
        <v>21</v>
      </c>
      <c r="G90" s="40">
        <v>20000000</v>
      </c>
      <c r="H90" s="40">
        <v>20500000</v>
      </c>
    </row>
    <row r="91" spans="1:9" ht="28.5" x14ac:dyDescent="0.2">
      <c r="A91" s="10" t="s">
        <v>101</v>
      </c>
      <c r="B91" s="30" t="s">
        <v>143</v>
      </c>
      <c r="C91" s="30" t="s">
        <v>121</v>
      </c>
      <c r="D91" s="30" t="s">
        <v>109</v>
      </c>
      <c r="E91" s="30" t="s">
        <v>77</v>
      </c>
      <c r="F91" s="30" t="s">
        <v>100</v>
      </c>
      <c r="G91" s="40">
        <v>7000000</v>
      </c>
      <c r="H91" s="40">
        <v>8000000</v>
      </c>
    </row>
    <row r="92" spans="1:9" ht="28.5" x14ac:dyDescent="0.2">
      <c r="A92" s="6" t="s">
        <v>55</v>
      </c>
      <c r="B92" s="29" t="s">
        <v>143</v>
      </c>
      <c r="C92" s="29" t="s">
        <v>121</v>
      </c>
      <c r="D92" s="29" t="s">
        <v>109</v>
      </c>
      <c r="E92" s="29" t="s">
        <v>78</v>
      </c>
      <c r="F92" s="29"/>
      <c r="G92" s="38">
        <f>G93</f>
        <v>2800000</v>
      </c>
      <c r="H92" s="38">
        <f>H93</f>
        <v>2900000</v>
      </c>
    </row>
    <row r="93" spans="1:9" ht="42.75" x14ac:dyDescent="0.2">
      <c r="A93" s="10" t="s">
        <v>22</v>
      </c>
      <c r="B93" s="30" t="s">
        <v>143</v>
      </c>
      <c r="C93" s="30" t="s">
        <v>121</v>
      </c>
      <c r="D93" s="30" t="s">
        <v>109</v>
      </c>
      <c r="E93" s="30" t="s">
        <v>78</v>
      </c>
      <c r="F93" s="30" t="s">
        <v>21</v>
      </c>
      <c r="G93" s="40">
        <v>2800000</v>
      </c>
      <c r="H93" s="40">
        <v>2900000</v>
      </c>
    </row>
    <row r="94" spans="1:9" ht="28.5" x14ac:dyDescent="0.2">
      <c r="A94" s="6" t="s">
        <v>56</v>
      </c>
      <c r="B94" s="29" t="s">
        <v>143</v>
      </c>
      <c r="C94" s="29" t="s">
        <v>121</v>
      </c>
      <c r="D94" s="29" t="s">
        <v>109</v>
      </c>
      <c r="E94" s="29" t="s">
        <v>79</v>
      </c>
      <c r="F94" s="29"/>
      <c r="G94" s="38">
        <f>G95</f>
        <v>200000</v>
      </c>
      <c r="H94" s="38">
        <f>H95</f>
        <v>300000</v>
      </c>
    </row>
    <row r="95" spans="1:9" ht="42.75" x14ac:dyDescent="0.2">
      <c r="A95" s="10" t="s">
        <v>22</v>
      </c>
      <c r="B95" s="30" t="s">
        <v>143</v>
      </c>
      <c r="C95" s="30" t="s">
        <v>121</v>
      </c>
      <c r="D95" s="30" t="s">
        <v>109</v>
      </c>
      <c r="E95" s="30" t="s">
        <v>79</v>
      </c>
      <c r="F95" s="30" t="s">
        <v>21</v>
      </c>
      <c r="G95" s="40">
        <v>200000</v>
      </c>
      <c r="H95" s="40">
        <v>300000</v>
      </c>
    </row>
    <row r="96" spans="1:9" ht="28.5" x14ac:dyDescent="0.2">
      <c r="A96" s="6" t="s">
        <v>57</v>
      </c>
      <c r="B96" s="29" t="s">
        <v>143</v>
      </c>
      <c r="C96" s="29" t="s">
        <v>121</v>
      </c>
      <c r="D96" s="29" t="s">
        <v>109</v>
      </c>
      <c r="E96" s="29" t="s">
        <v>80</v>
      </c>
      <c r="F96" s="29"/>
      <c r="G96" s="38">
        <f>G97</f>
        <v>24338824</v>
      </c>
      <c r="H96" s="38">
        <f>H97</f>
        <v>20071124</v>
      </c>
    </row>
    <row r="97" spans="1:9" ht="42.75" x14ac:dyDescent="0.2">
      <c r="A97" s="10" t="s">
        <v>22</v>
      </c>
      <c r="B97" s="30" t="s">
        <v>143</v>
      </c>
      <c r="C97" s="30" t="s">
        <v>121</v>
      </c>
      <c r="D97" s="30" t="s">
        <v>109</v>
      </c>
      <c r="E97" s="30" t="s">
        <v>80</v>
      </c>
      <c r="F97" s="30" t="s">
        <v>21</v>
      </c>
      <c r="G97" s="40">
        <v>24338824</v>
      </c>
      <c r="H97" s="40">
        <v>20071124</v>
      </c>
    </row>
    <row r="98" spans="1:9" ht="45" x14ac:dyDescent="0.25">
      <c r="A98" s="15" t="s">
        <v>87</v>
      </c>
      <c r="B98" s="28" t="s">
        <v>143</v>
      </c>
      <c r="C98" s="28" t="s">
        <v>144</v>
      </c>
      <c r="D98" s="28" t="s">
        <v>121</v>
      </c>
      <c r="E98" s="28" t="s">
        <v>86</v>
      </c>
      <c r="F98" s="28"/>
      <c r="G98" s="5">
        <f>G99</f>
        <v>0</v>
      </c>
      <c r="H98" s="5">
        <f>H99</f>
        <v>0</v>
      </c>
    </row>
    <row r="99" spans="1:9" ht="42.75" x14ac:dyDescent="0.2">
      <c r="A99" s="10" t="s">
        <v>22</v>
      </c>
      <c r="B99" s="30" t="s">
        <v>143</v>
      </c>
      <c r="C99" s="30" t="s">
        <v>144</v>
      </c>
      <c r="D99" s="30" t="s">
        <v>121</v>
      </c>
      <c r="E99" s="30" t="s">
        <v>86</v>
      </c>
      <c r="F99" s="30" t="s">
        <v>21</v>
      </c>
      <c r="G99" s="40">
        <v>0</v>
      </c>
      <c r="H99" s="40">
        <v>0</v>
      </c>
    </row>
    <row r="100" spans="1:9" ht="15" x14ac:dyDescent="0.25">
      <c r="A100" s="15" t="s">
        <v>139</v>
      </c>
      <c r="B100" s="28" t="s">
        <v>143</v>
      </c>
      <c r="C100" s="28" t="s">
        <v>140</v>
      </c>
      <c r="D100" s="28" t="s">
        <v>107</v>
      </c>
      <c r="E100" s="28"/>
      <c r="F100" s="28"/>
      <c r="G100" s="5">
        <f>SUM(G101)</f>
        <v>200000</v>
      </c>
      <c r="H100" s="5">
        <f>SUM(H101)</f>
        <v>250000</v>
      </c>
      <c r="I100" s="22"/>
    </row>
    <row r="101" spans="1:9" ht="28.5" x14ac:dyDescent="0.2">
      <c r="A101" s="6" t="s">
        <v>141</v>
      </c>
      <c r="B101" s="29" t="s">
        <v>143</v>
      </c>
      <c r="C101" s="29" t="s">
        <v>140</v>
      </c>
      <c r="D101" s="29" t="s">
        <v>140</v>
      </c>
      <c r="E101" s="30" t="s">
        <v>142</v>
      </c>
      <c r="F101" s="30"/>
      <c r="G101" s="40">
        <f t="shared" ref="G101:H101" si="1">SUM(G102)</f>
        <v>200000</v>
      </c>
      <c r="H101" s="40">
        <f t="shared" si="1"/>
        <v>250000</v>
      </c>
    </row>
    <row r="102" spans="1:9" ht="42.75" x14ac:dyDescent="0.2">
      <c r="A102" s="10" t="s">
        <v>22</v>
      </c>
      <c r="B102" s="30" t="s">
        <v>143</v>
      </c>
      <c r="C102" s="30" t="s">
        <v>140</v>
      </c>
      <c r="D102" s="30" t="s">
        <v>140</v>
      </c>
      <c r="E102" s="30" t="s">
        <v>142</v>
      </c>
      <c r="F102" s="30" t="s">
        <v>21</v>
      </c>
      <c r="G102" s="40">
        <v>200000</v>
      </c>
      <c r="H102" s="40">
        <v>250000</v>
      </c>
    </row>
    <row r="103" spans="1:9" ht="15" x14ac:dyDescent="0.25">
      <c r="A103" s="15" t="s">
        <v>130</v>
      </c>
      <c r="B103" s="28" t="s">
        <v>143</v>
      </c>
      <c r="C103" s="29" t="s">
        <v>128</v>
      </c>
      <c r="D103" s="29" t="s">
        <v>107</v>
      </c>
      <c r="E103" s="30"/>
      <c r="F103" s="30"/>
      <c r="G103" s="5">
        <f>SUM(G104)</f>
        <v>500000</v>
      </c>
      <c r="H103" s="5">
        <f>SUM(H104)</f>
        <v>500000</v>
      </c>
      <c r="I103" s="22"/>
    </row>
    <row r="104" spans="1:9" ht="28.5" x14ac:dyDescent="0.2">
      <c r="A104" s="6" t="s">
        <v>127</v>
      </c>
      <c r="B104" s="29" t="s">
        <v>143</v>
      </c>
      <c r="C104" s="29" t="s">
        <v>128</v>
      </c>
      <c r="D104" s="29" t="s">
        <v>110</v>
      </c>
      <c r="E104" s="30" t="s">
        <v>129</v>
      </c>
      <c r="F104" s="30"/>
      <c r="G104" s="40">
        <f t="shared" ref="G104:H104" si="2">SUM(G105)</f>
        <v>500000</v>
      </c>
      <c r="H104" s="40">
        <f t="shared" si="2"/>
        <v>500000</v>
      </c>
    </row>
    <row r="105" spans="1:9" ht="42.75" x14ac:dyDescent="0.2">
      <c r="A105" s="10" t="s">
        <v>22</v>
      </c>
      <c r="B105" s="30" t="s">
        <v>143</v>
      </c>
      <c r="C105" s="30" t="s">
        <v>128</v>
      </c>
      <c r="D105" s="30" t="s">
        <v>110</v>
      </c>
      <c r="E105" s="30" t="s">
        <v>129</v>
      </c>
      <c r="F105" s="30" t="s">
        <v>21</v>
      </c>
      <c r="G105" s="40">
        <v>500000</v>
      </c>
      <c r="H105" s="40">
        <v>500000</v>
      </c>
    </row>
    <row r="106" spans="1:9" ht="15" x14ac:dyDescent="0.25">
      <c r="A106" s="15" t="s">
        <v>122</v>
      </c>
      <c r="B106" s="28" t="s">
        <v>143</v>
      </c>
      <c r="C106" s="28" t="s">
        <v>116</v>
      </c>
      <c r="D106" s="28" t="s">
        <v>107</v>
      </c>
      <c r="E106" s="28"/>
      <c r="F106" s="28"/>
      <c r="G106" s="5">
        <f t="shared" ref="G106:H108" si="3">G107</f>
        <v>767676</v>
      </c>
      <c r="H106" s="5">
        <f t="shared" si="3"/>
        <v>767676</v>
      </c>
      <c r="I106" s="22"/>
    </row>
    <row r="107" spans="1:9" ht="15" x14ac:dyDescent="0.25">
      <c r="A107" s="15" t="s">
        <v>60</v>
      </c>
      <c r="B107" s="28" t="s">
        <v>143</v>
      </c>
      <c r="C107" s="28" t="s">
        <v>116</v>
      </c>
      <c r="D107" s="28" t="s">
        <v>109</v>
      </c>
      <c r="E107" s="28"/>
      <c r="F107" s="28"/>
      <c r="G107" s="5">
        <f>SUM(G108)</f>
        <v>767676</v>
      </c>
      <c r="H107" s="5">
        <f>SUM(H108)</f>
        <v>767676</v>
      </c>
    </row>
    <row r="108" spans="1:9" ht="120" x14ac:dyDescent="0.25">
      <c r="A108" s="15" t="s">
        <v>61</v>
      </c>
      <c r="B108" s="28" t="s">
        <v>143</v>
      </c>
      <c r="C108" s="28" t="s">
        <v>116</v>
      </c>
      <c r="D108" s="28" t="s">
        <v>109</v>
      </c>
      <c r="E108" s="28" t="s">
        <v>81</v>
      </c>
      <c r="F108" s="28"/>
      <c r="G108" s="5">
        <f t="shared" si="3"/>
        <v>767676</v>
      </c>
      <c r="H108" s="5">
        <f t="shared" si="3"/>
        <v>767676</v>
      </c>
    </row>
    <row r="109" spans="1:9" ht="28.5" x14ac:dyDescent="0.2">
      <c r="A109" s="10" t="s">
        <v>123</v>
      </c>
      <c r="B109" s="30" t="s">
        <v>143</v>
      </c>
      <c r="C109" s="30" t="s">
        <v>116</v>
      </c>
      <c r="D109" s="30" t="s">
        <v>109</v>
      </c>
      <c r="E109" s="30" t="s">
        <v>81</v>
      </c>
      <c r="F109" s="30" t="s">
        <v>102</v>
      </c>
      <c r="G109" s="40">
        <v>767676</v>
      </c>
      <c r="H109" s="40">
        <v>767676</v>
      </c>
    </row>
    <row r="110" spans="1:9" ht="15" x14ac:dyDescent="0.25">
      <c r="A110" s="15" t="s">
        <v>124</v>
      </c>
      <c r="B110" s="28" t="s">
        <v>143</v>
      </c>
      <c r="C110" s="28" t="s">
        <v>125</v>
      </c>
      <c r="D110" s="28" t="s">
        <v>107</v>
      </c>
      <c r="E110" s="28"/>
      <c r="F110" s="28"/>
      <c r="G110" s="5">
        <f>SUM(G112,G114)</f>
        <v>4500000</v>
      </c>
      <c r="H110" s="5">
        <f>SUM(H112,H114)</f>
        <v>4600000</v>
      </c>
      <c r="I110" s="22"/>
    </row>
    <row r="111" spans="1:9" ht="14.25" x14ac:dyDescent="0.2">
      <c r="A111" s="6" t="s">
        <v>62</v>
      </c>
      <c r="B111" s="29" t="s">
        <v>143</v>
      </c>
      <c r="C111" s="29" t="s">
        <v>125</v>
      </c>
      <c r="D111" s="29" t="s">
        <v>108</v>
      </c>
      <c r="E111" s="29"/>
      <c r="F111" s="29"/>
      <c r="G111" s="38">
        <f>SUM(G114+G112)</f>
        <v>4500000</v>
      </c>
      <c r="H111" s="38">
        <f>SUM(H114+H112)</f>
        <v>4600000</v>
      </c>
      <c r="I111" s="22"/>
    </row>
    <row r="112" spans="1:9" ht="42.75" x14ac:dyDescent="0.2">
      <c r="A112" s="6" t="s">
        <v>63</v>
      </c>
      <c r="B112" s="29" t="s">
        <v>143</v>
      </c>
      <c r="C112" s="29" t="s">
        <v>125</v>
      </c>
      <c r="D112" s="29" t="s">
        <v>108</v>
      </c>
      <c r="E112" s="29" t="s">
        <v>82</v>
      </c>
      <c r="F112" s="29"/>
      <c r="G112" s="38">
        <f t="shared" ref="G112:H112" si="4">G113</f>
        <v>3500000</v>
      </c>
      <c r="H112" s="38">
        <f t="shared" si="4"/>
        <v>3600000</v>
      </c>
    </row>
    <row r="113" spans="1:8" ht="42.75" x14ac:dyDescent="0.2">
      <c r="A113" s="10" t="s">
        <v>22</v>
      </c>
      <c r="B113" s="30" t="s">
        <v>143</v>
      </c>
      <c r="C113" s="30" t="s">
        <v>125</v>
      </c>
      <c r="D113" s="30" t="s">
        <v>108</v>
      </c>
      <c r="E113" s="30" t="s">
        <v>82</v>
      </c>
      <c r="F113" s="30" t="s">
        <v>21</v>
      </c>
      <c r="G113" s="40">
        <v>3500000</v>
      </c>
      <c r="H113" s="40">
        <v>3600000</v>
      </c>
    </row>
    <row r="114" spans="1:8" ht="26.25" x14ac:dyDescent="0.25">
      <c r="A114" s="18" t="s">
        <v>126</v>
      </c>
      <c r="B114" s="27">
        <v>906</v>
      </c>
      <c r="C114" s="37">
        <v>11</v>
      </c>
      <c r="D114" s="19" t="s">
        <v>121</v>
      </c>
      <c r="E114" s="37">
        <v>9900000000</v>
      </c>
      <c r="F114" s="21"/>
      <c r="G114" s="5">
        <f>SUM(G115:G116)</f>
        <v>1000000</v>
      </c>
      <c r="H114" s="5">
        <f>SUM(H115:H116)</f>
        <v>1000000</v>
      </c>
    </row>
    <row r="115" spans="1:8" ht="42.75" x14ac:dyDescent="0.2">
      <c r="A115" s="10" t="s">
        <v>22</v>
      </c>
      <c r="B115" s="30" t="s">
        <v>143</v>
      </c>
      <c r="C115" s="30" t="s">
        <v>125</v>
      </c>
      <c r="D115" s="20" t="s">
        <v>121</v>
      </c>
      <c r="E115" s="30" t="s">
        <v>82</v>
      </c>
      <c r="F115" s="21">
        <v>244</v>
      </c>
      <c r="G115" s="40">
        <v>800000</v>
      </c>
      <c r="H115" s="40">
        <v>800000</v>
      </c>
    </row>
    <row r="116" spans="1:8" ht="28.5" x14ac:dyDescent="0.2">
      <c r="A116" s="10" t="s">
        <v>101</v>
      </c>
      <c r="B116" s="30" t="s">
        <v>143</v>
      </c>
      <c r="C116" s="30" t="s">
        <v>125</v>
      </c>
      <c r="D116" s="20" t="s">
        <v>121</v>
      </c>
      <c r="E116" s="30" t="s">
        <v>82</v>
      </c>
      <c r="F116" s="21">
        <v>247</v>
      </c>
      <c r="G116" s="40">
        <v>200000</v>
      </c>
      <c r="H116" s="40">
        <v>200000</v>
      </c>
    </row>
  </sheetData>
  <mergeCells count="9">
    <mergeCell ref="H6:H7"/>
    <mergeCell ref="E1:H1"/>
    <mergeCell ref="A3:H3"/>
    <mergeCell ref="A5:C5"/>
    <mergeCell ref="E5:G5"/>
    <mergeCell ref="A6:A7"/>
    <mergeCell ref="B6:B7"/>
    <mergeCell ref="C6:F6"/>
    <mergeCell ref="G6:G7"/>
  </mergeCells>
  <pageMargins left="0.70866141732283472" right="0.31496062992125984" top="0.35433070866141736" bottom="0.35433070866141736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</vt:lpstr>
      <vt:lpstr>4</vt:lpstr>
      <vt:lpstr>'3'!BFT_Print_Titles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Зам. Главы</cp:lastModifiedBy>
  <cp:lastPrinted>2023-12-20T07:55:52Z</cp:lastPrinted>
  <dcterms:created xsi:type="dcterms:W3CDTF">2018-10-24T07:30:53Z</dcterms:created>
  <dcterms:modified xsi:type="dcterms:W3CDTF">2023-12-26T09:30:30Z</dcterms:modified>
</cp:coreProperties>
</file>